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<sst xmlns="http://schemas.openxmlformats.org/spreadsheetml/2006/main" count="2545" uniqueCount="510">
  <si>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</si>
  <si>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</si>
  <si>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</si>
  <si>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</si>
  <si>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</si>
  <si>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</si>
  <si>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</si>
  <si>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</si>
  <si>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</si>
  <si>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</si>
  <si>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</si>
  <si>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</si>
  <si>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</si>
  <si>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</si>
  <si>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</si>
  <si>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</si>
  <si>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</si>
  <si>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</si>
  <si>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ассигновнаия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</si>
  <si>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</si>
  <si>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</si>
  <si>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</si>
  <si>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</si>
  <si>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</si>
  <si>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</si>
  <si>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</si>
  <si>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</si>
  <si>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</si>
  <si>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</si>
  <si>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</si>
  <si>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</si>
  <si>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</si>
  <si>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</si>
  <si>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</si>
  <si>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</si>
  <si>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</si>
  <si>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</si>
  <si>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</si>
  <si>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</si>
  <si>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</si>
  <si>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</si>
  <si>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</si>
  <si>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</si>
  <si>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</si>
  <si>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</si>
  <si>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</si>
  <si>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</si>
  <si>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</si>
  <si>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</si>
  <si>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</si>
  <si>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</si>
  <si>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</si>
  <si>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</si>
  <si>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</si>
  <si>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</si>
  <si>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</si>
  <si>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</si>
  <si>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</si>
  <si>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</si>
  <si>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</si>
  <si>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</si>
  <si>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</si>
  <si>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</si>
  <si>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</si>
  <si>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</si>
  <si>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</si>
  <si>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</si>
  <si>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</si>
  <si>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</si>
  <si>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</si>
  <si>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</si>
  <si>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</si>
  <si>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</si>
  <si>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</si>
  <si>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</si>
  <si>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</si>
  <si>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</si>
  <si>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</si>
  <si>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</si>
  <si>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</si>
  <si>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</si>
  <si>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</si>
  <si>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</si>
  <si>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</si>
  <si>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</si>
  <si>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</si>
  <si>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</si>
  <si>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</si>
  <si>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</si>
  <si>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</si>
  <si>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</si>
  <si>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</si>
  <si>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</si>
  <si>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</si>
  <si>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</si>
  <si>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</si>
  <si>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</si>
  <si>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</si>
  <si>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</si>
  <si>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</si>
  <si>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</si>
  <si>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</si>
  <si>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</si>
  <si>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</si>
  <si>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</si>
  <si>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</si>
  <si>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</si>
  <si>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</si>
  <si>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</si>
  <si>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</si>
  <si>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</si>
  <si>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</si>
  <si>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</si>
  <si>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</si>
  <si>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</si>
  <si>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</si>
  <si>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</si>
  <si>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</si>
  <si>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</si>
  <si>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</si>
  <si>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</si>
  <si>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</si>
  <si>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</si>
  <si>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</si>
  <si>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</si>
  <si>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</si>
  <si>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</si>
  <si>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</si>
  <si>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</si>
  <si>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</si>
  <si>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</si>
  <si>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</si>
  <si>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</si>
  <si>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</si>
  <si>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</si>
  <si>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</si>
  <si>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</si>
  <si>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</si>
  <si>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</si>
  <si>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</si>
  <si>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</si>
  <si>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</si>
  <si>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</si>
  <si>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</si>
  <si>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</si>
  <si>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</si>
  <si>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</si>
  <si>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</si>
  <si>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</si>
  <si>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</si>
  <si>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</si>
  <si>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</si>
  <si>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</si>
  <si>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</si>
  <si>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</si>
  <si>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</si>
  <si>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</si>
  <si>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</si>
  <si>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</si>
  <si>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</si>
  <si>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</si>
  <si>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</si>
  <si>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</si>
  <si>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</si>
  <si>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</si>
  <si>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</si>
  <si>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</si>
  <si>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</si>
  <si>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</si>
  <si>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</si>
  <si>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</si>
  <si>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</si>
  <si>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</si>
  <si>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</si>
  <si>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</si>
  <si>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</si>
  <si>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</si>
  <si>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</si>
  <si>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</si>
  <si>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</si>
  <si>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</si>
  <si>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</si>
  <si>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</si>
  <si>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</si>
  <si>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</si>
  <si>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</si>
  <si>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</si>
  <si>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</si>
  <si>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</si>
  <si>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</si>
  <si>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</si>
  <si>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03120П0000</t>
  </si>
  <si>
    <t>0312100000</t>
  </si>
  <si>
    <t>0312200000</t>
  </si>
  <si>
    <t>Мероприятия по обеспечению жильем молодых семей (местный бюджет)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</si>
  <si>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</si>
  <si>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</si>
  <si>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</si>
  <si>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</si>
  <si>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</si>
  <si>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</si>
  <si>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</si>
  <si>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</si>
  <si>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</si>
  <si>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</si>
  <si>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</si>
  <si>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</si>
  <si>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</si>
  <si>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</si>
  <si>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</si>
  <si>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</si>
  <si>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</si>
  <si>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</si>
  <si>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</si>
  <si>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</si>
  <si>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</si>
  <si>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</si>
  <si>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</si>
  <si>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</si>
  <si>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</si>
  <si>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</si>
  <si>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</si>
  <si>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</si>
  <si>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</si>
  <si>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</si>
  <si>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</si>
  <si>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</si>
  <si>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</si>
  <si>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</si>
  <si>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</si>
  <si>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</si>
  <si>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</si>
  <si>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</si>
  <si>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</si>
  <si>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</si>
  <si>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</si>
  <si>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</si>
  <si>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</si>
  <si>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</si>
  <si>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</si>
  <si>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</si>
  <si>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</si>
  <si>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</si>
  <si>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</si>
  <si>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</si>
  <si>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</si>
  <si>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</si>
  <si>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</si>
  <si>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</si>
  <si>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</si>
  <si>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</si>
  <si>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</si>
  <si>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</si>
  <si>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</si>
  <si>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</si>
  <si>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</si>
  <si>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</si>
  <si>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</si>
  <si>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</si>
  <si>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</si>
  <si>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</si>
  <si>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</si>
  <si>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</si>
  <si>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</si>
  <si>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</si>
  <si>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</si>
  <si>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</si>
  <si>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</si>
  <si>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</si>
  <si>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</si>
  <si>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</si>
  <si>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</si>
  <si>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</si>
  <si>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</si>
  <si>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</si>
  <si>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</si>
  <si>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</si>
  <si>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</si>
  <si>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</si>
  <si>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</si>
  <si>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</si>
  <si>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</si>
  <si>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</si>
  <si>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</si>
  <si>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</si>
  <si>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</si>
  <si>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</si>
  <si>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</si>
  <si>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</si>
  <si>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</si>
  <si>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</si>
  <si>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</si>
  <si>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</si>
  <si>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</si>
  <si>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</si>
  <si>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</si>
  <si>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</si>
  <si>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</si>
  <si>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</si>
  <si>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</si>
  <si>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</si>
  <si>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</si>
  <si>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</si>
  <si>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</si>
  <si>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</si>
  <si>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</si>
  <si>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</si>
  <si>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</si>
  <si>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</si>
  <si>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</si>
  <si>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</si>
  <si>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</si>
  <si>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</si>
  <si>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</si>
  <si>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</si>
  <si>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</si>
  <si>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</si>
  <si>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</si>
  <si>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</si>
  <si>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</si>
  <si>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</si>
  <si>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</si>
  <si>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</si>
  <si>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</si>
  <si>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</si>
  <si>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</si>
  <si>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</si>
  <si>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</si>
  <si>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</si>
  <si>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</si>
  <si>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</si>
  <si>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</si>
  <si>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</si>
  <si>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</si>
  <si>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</si>
  <si>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</si>
  <si>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</si>
  <si>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</si>
  <si>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</si>
  <si>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</si>
  <si>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</si>
  <si>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</si>
  <si>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</si>
  <si>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</si>
  <si>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</si>
  <si>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</si>
  <si>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</si>
  <si>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</si>
  <si>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</si>
  <si>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</si>
  <si>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</si>
  <si>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</si>
  <si>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</si>
  <si>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</si>
  <si>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</si>
  <si>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</si>
  <si>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</si>
  <si>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</si>
  <si>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</si>
  <si>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</si>
  <si>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</si>
  <si>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</si>
  <si>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</si>
  <si>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</si>
  <si>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</si>
  <si>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</si>
  <si>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</si>
  <si>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</si>
  <si>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</si>
  <si>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</si>
  <si>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</si>
  <si>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</si>
  <si>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</si>
  <si>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</si>
  <si>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</si>
  <si>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</si>
  <si>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</si>
  <si>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</si>
  <si>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</si>
  <si>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</si>
  <si>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</si>
  <si>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</si>
  <si>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</si>
  <si>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</si>
  <si>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</si>
  <si>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</si>
  <si>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</si>
  <si>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</si>
  <si>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</si>
  <si>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</si>
  <si>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</si>
  <si>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</si>
  <si>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</si>
  <si>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</si>
  <si>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</si>
  <si>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</si>
  <si>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</si>
  <si>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</si>
  <si>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</si>
  <si>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</si>
  <si>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</si>
  <si>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</si>
  <si>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</si>
  <si>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</si>
  <si>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</si>
  <si>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</si>
  <si>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</si>
  <si>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</si>
  <si>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</si>
  <si>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</si>
  <si>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</si>
  <si>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</si>
  <si>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</si>
  <si>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</si>
  <si>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</si>
  <si>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</si>
  <si>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</si>
  <si>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</si>
  <si>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</si>
  <si>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</si>
  <si>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</si>
  <si>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</si>
  <si>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</si>
  <si>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</si>
  <si>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</si>
  <si>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</si>
  <si>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</si>
  <si>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</si>
  <si>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</si>
  <si>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</si>
  <si>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Основное мероприятия "Организация работы комиссий  по делам несовершеннолетних и защите их прав "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</si>
  <si>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</si>
  <si>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</si>
  <si>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</si>
  <si>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</si>
  <si>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</si>
  <si>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</si>
  <si>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</si>
  <si>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</si>
  <si>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</si>
  <si>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0531270730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</si>
  <si>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</si>
  <si>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</si>
  <si>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</si>
  <si>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</si>
  <si>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</si>
  <si>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</si>
  <si>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</si>
  <si>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</si>
  <si>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</si>
  <si>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</si>
  <si>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</si>
  <si>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</si>
  <si>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</si>
  <si>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</si>
  <si>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</si>
  <si>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</si>
  <si>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</si>
  <si>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</si>
  <si>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</si>
  <si>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</si>
  <si>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</si>
  <si>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</si>
  <si>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</si>
  <si>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</si>
  <si>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</si>
  <si>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</si>
  <si>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</si>
  <si>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</si>
  <si>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</si>
  <si>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</si>
  <si>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</si>
  <si>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</si>
  <si>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</si>
  <si>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</si>
  <si>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</si>
  <si>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</si>
  <si>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</si>
  <si>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</si>
  <si>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</si>
  <si>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</si>
  <si>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</si>
  <si>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</si>
  <si>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</si>
  <si>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</si>
  <si>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</si>
  <si>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</si>
  <si>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</si>
  <si>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</si>
  <si>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</si>
  <si>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</si>
  <si>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</si>
  <si>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</si>
  <si>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</si>
  <si>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</si>
  <si>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</si>
  <si>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</si>
  <si>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</si>
  <si>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</si>
  <si>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</si>
  <si>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</si>
  <si>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</si>
  <si>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</si>
  <si>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</si>
  <si>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</si>
  <si>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</si>
  <si>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</si>
  <si>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 xml:space="preserve"> муниципального образования  "Зеленоградский городской округ"</t>
  </si>
  <si>
    <t>от  19 декабря 2018 года №269</t>
  </si>
  <si>
    <r>
      <rPr>
        <b/>
        <sz val="10"/>
        <rFont val="Arial"/>
        <family val="2"/>
      </rPr>
      <t xml:space="preserve">Приложение №3   </t>
    </r>
    <r>
      <rPr>
        <sz val="10"/>
        <rFont val="Arial"/>
        <family val="2"/>
      </rPr>
      <t xml:space="preserve">
   к решению окружного Совета депутатов  
    муниципального образования 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годов""                                                                                                                                                                 от 24 июня 2019 года №309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</si>
</sst>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61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4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4" fillId="33" borderId="10" xfId="0" applyNumberFormat="1" applyFont="1" applyFill="1" applyBorder="1" applyAlignment="1">
      <alignment/>
    </xf>
    <xf numFmtId="193" fontId="63" fillId="0" borderId="10" xfId="0" applyNumberFormat="1" applyFont="1" applyBorder="1" applyAlignment="1">
      <alignment/>
    </xf>
    <xf numFmtId="193" fontId="64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1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193" fontId="9" fillId="33" borderId="10" xfId="0" applyNumberFormat="1" applyFont="1" applyFill="1" applyBorder="1" applyAlignment="1">
      <alignment/>
    </xf>
    <xf numFmtId="49" fontId="6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6" fillId="33" borderId="10" xfId="0" applyNumberFormat="1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 horizontal="center"/>
    </xf>
    <xf numFmtId="49" fontId="67" fillId="0" borderId="10" xfId="0" applyNumberFormat="1" applyFont="1" applyBorder="1" applyAlignment="1">
      <alignment/>
    </xf>
    <xf numFmtId="49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49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wrapText="1"/>
    </xf>
    <xf numFmtId="49" fontId="71" fillId="33" borderId="10" xfId="0" applyNumberFormat="1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/>
    </xf>
    <xf numFmtId="49" fontId="70" fillId="0" borderId="10" xfId="0" applyNumberFormat="1" applyFont="1" applyBorder="1" applyAlignment="1">
      <alignment/>
    </xf>
    <xf numFmtId="49" fontId="71" fillId="33" borderId="10" xfId="0" applyNumberFormat="1" applyFont="1" applyFill="1" applyBorder="1" applyAlignment="1">
      <alignment/>
    </xf>
    <xf numFmtId="193" fontId="71" fillId="33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0" fillId="33" borderId="10" xfId="0" applyFont="1" applyFill="1" applyBorder="1" applyAlignment="1">
      <alignment wrapText="1"/>
    </xf>
    <xf numFmtId="49" fontId="70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11" fillId="0" borderId="0" xfId="0" applyFont="1" applyAlignment="1">
      <alignment/>
    </xf>
    <xf numFmtId="193" fontId="70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3" fillId="0" borderId="0" xfId="0" applyFont="1" applyAlignment="1">
      <alignment/>
    </xf>
    <xf numFmtId="0" fontId="67" fillId="0" borderId="10" xfId="0" applyFont="1" applyBorder="1" applyAlignment="1">
      <alignment wrapText="1"/>
    </xf>
    <xf numFmtId="193" fontId="67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0" fontId="74" fillId="0" borderId="0" xfId="0" applyFont="1" applyAlignment="1">
      <alignment wrapText="1"/>
    </xf>
    <xf numFmtId="0" fontId="64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73" fillId="33" borderId="0" xfId="0" applyFont="1" applyFill="1" applyAlignment="1">
      <alignment/>
    </xf>
    <xf numFmtId="49" fontId="64" fillId="19" borderId="10" xfId="0" applyNumberFormat="1" applyFont="1" applyFill="1" applyBorder="1" applyAlignment="1">
      <alignment horizontal="center"/>
    </xf>
    <xf numFmtId="0" fontId="12" fillId="21" borderId="10" xfId="0" applyFont="1" applyFill="1" applyBorder="1" applyAlignment="1">
      <alignment wrapText="1"/>
    </xf>
    <xf numFmtId="49" fontId="13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/>
    </xf>
    <xf numFmtId="193" fontId="12" fillId="21" borderId="10" xfId="0" applyNumberFormat="1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/>
    </xf>
    <xf numFmtId="193" fontId="63" fillId="33" borderId="10" xfId="0" applyNumberFormat="1" applyFont="1" applyFill="1" applyBorder="1" applyAlignment="1">
      <alignment/>
    </xf>
    <xf numFmtId="49" fontId="61" fillId="19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193" fontId="70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7" fillId="0" borderId="0" xfId="0" applyFont="1" applyBorder="1" applyAlignment="1">
      <alignment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75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/>
    </xf>
    <xf numFmtId="193" fontId="75" fillId="0" borderId="1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4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3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71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2" fontId="70" fillId="33" borderId="10" xfId="0" applyNumberFormat="1" applyFont="1" applyFill="1" applyBorder="1" applyAlignment="1">
      <alignment/>
    </xf>
    <xf numFmtId="2" fontId="12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76" fillId="33" borderId="0" xfId="0" applyFont="1" applyFill="1" applyAlignment="1">
      <alignment/>
    </xf>
    <xf numFmtId="0" fontId="0" fillId="0" borderId="0" xfId="0" applyAlignment="1">
      <alignment horizontal="right" wrapText="1"/>
    </xf>
    <xf numFmtId="49" fontId="0" fillId="0" borderId="11" xfId="0" applyNumberFormat="1" applyBorder="1" applyAlignment="1">
      <alignment horizontal="right"/>
    </xf>
    <xf numFmtId="193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tabSelected="1" zoomScale="90" zoomScaleNormal="90" zoomScalePageLayoutView="0" workbookViewId="0" topLeftCell="A493">
      <selection activeCell="A1" sqref="A1:K511"/>
    </sheetView>
  </sheetViews>
  <sheetFormatPr defaultColWidth="9.140625" defaultRowHeight="12.75"/>
  <cols>
    <col min="1" max="1" width="48.7109375" style="0" customWidth="1"/>
    <col min="2" max="2" width="8.8515625" style="33" customWidth="1"/>
    <col min="3" max="3" width="7.140625" style="33" customWidth="1"/>
    <col min="4" max="4" width="6.8515625" style="33" customWidth="1"/>
    <col min="5" max="5" width="13.140625" style="1" customWidth="1"/>
    <col min="6" max="6" width="10.28125" style="1" customWidth="1"/>
    <col min="7" max="7" width="17.421875" style="105" hidden="1" customWidth="1"/>
    <col min="8" max="8" width="12.57421875" style="105" hidden="1" customWidth="1"/>
    <col min="9" max="9" width="16.28125" style="105" hidden="1" customWidth="1"/>
    <col min="10" max="10" width="14.00390625" style="105" hidden="1" customWidth="1"/>
    <col min="11" max="11" width="17.28125" style="175" customWidth="1"/>
    <col min="13" max="13" width="12.7109375" style="0" bestFit="1" customWidth="1"/>
  </cols>
  <sheetData>
    <row r="1" spans="3:11" ht="135" customHeight="1">
      <c r="C1" s="184" t="s">
        <v>509</v>
      </c>
      <c r="D1" s="185"/>
      <c r="E1" s="185"/>
      <c r="F1" s="185"/>
      <c r="G1" s="185"/>
      <c r="H1" s="177"/>
      <c r="I1" s="177"/>
      <c r="J1" s="177"/>
      <c r="K1" s="177"/>
    </row>
    <row r="3" spans="1:11" ht="12.75">
      <c r="A3" s="183" t="s">
        <v>198</v>
      </c>
      <c r="B3" s="183"/>
      <c r="C3" s="183"/>
      <c r="D3" s="183"/>
      <c r="E3" s="183"/>
      <c r="F3" s="183"/>
      <c r="G3" s="183"/>
      <c r="H3" s="177"/>
      <c r="I3" s="177"/>
      <c r="J3" s="177"/>
      <c r="K3" s="177"/>
    </row>
    <row r="4" spans="1:11" ht="12.75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" customHeight="1">
      <c r="A5" s="177" t="s">
        <v>507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2:11" ht="39.75" customHeight="1">
      <c r="B6" s="32"/>
      <c r="C6" s="32"/>
      <c r="D6" s="32"/>
      <c r="E6" s="181" t="s">
        <v>44</v>
      </c>
      <c r="F6" s="177"/>
      <c r="G6" s="177"/>
      <c r="H6" s="177"/>
      <c r="I6" s="177"/>
      <c r="J6" s="177"/>
      <c r="K6" s="177"/>
    </row>
    <row r="7" spans="2:11" ht="12.75">
      <c r="B7" s="32"/>
      <c r="C7" s="181" t="s">
        <v>508</v>
      </c>
      <c r="D7" s="182"/>
      <c r="E7" s="182"/>
      <c r="F7" s="182"/>
      <c r="G7" s="182"/>
      <c r="H7" s="182"/>
      <c r="I7" s="182"/>
      <c r="J7" s="182"/>
      <c r="K7" s="182"/>
    </row>
    <row r="8" spans="2:11" ht="17.25" customHeight="1">
      <c r="B8" s="32"/>
      <c r="C8" s="32"/>
      <c r="D8" s="32"/>
      <c r="E8" s="7"/>
      <c r="F8" s="7"/>
      <c r="G8" s="104"/>
      <c r="H8" s="104"/>
      <c r="I8" s="104"/>
      <c r="J8" s="104"/>
      <c r="K8" s="145"/>
    </row>
    <row r="9" spans="1:12" ht="69.75" customHeight="1">
      <c r="A9" s="186" t="s">
        <v>200</v>
      </c>
      <c r="B9" s="186"/>
      <c r="C9" s="186"/>
      <c r="D9" s="186"/>
      <c r="E9" s="186"/>
      <c r="F9" s="186"/>
      <c r="G9" s="186"/>
      <c r="H9" s="187"/>
      <c r="I9" s="187"/>
      <c r="J9" s="187"/>
      <c r="K9" s="187"/>
      <c r="L9" s="12"/>
    </row>
    <row r="10" spans="6:11" ht="12.75">
      <c r="F10" s="178" t="s">
        <v>11</v>
      </c>
      <c r="G10" s="178"/>
      <c r="H10" s="132"/>
      <c r="I10" s="132"/>
      <c r="J10" s="132"/>
      <c r="K10" s="146"/>
    </row>
    <row r="11" spans="1:11" ht="15.75" customHeight="1">
      <c r="A11" s="190" t="s">
        <v>0</v>
      </c>
      <c r="B11" s="188" t="s">
        <v>199</v>
      </c>
      <c r="C11" s="188" t="s">
        <v>201</v>
      </c>
      <c r="D11" s="188" t="s">
        <v>202</v>
      </c>
      <c r="E11" s="188" t="s">
        <v>9</v>
      </c>
      <c r="F11" s="188" t="s">
        <v>10</v>
      </c>
      <c r="G11" s="64" t="s">
        <v>1</v>
      </c>
      <c r="H11" s="179" t="s">
        <v>421</v>
      </c>
      <c r="I11" s="179" t="s">
        <v>422</v>
      </c>
      <c r="J11" s="179" t="s">
        <v>423</v>
      </c>
      <c r="K11" s="147" t="s">
        <v>1</v>
      </c>
    </row>
    <row r="12" spans="1:11" ht="32.25" customHeight="1">
      <c r="A12" s="190"/>
      <c r="B12" s="189"/>
      <c r="C12" s="189"/>
      <c r="D12" s="189"/>
      <c r="E12" s="189"/>
      <c r="F12" s="189"/>
      <c r="G12" s="64" t="s">
        <v>43</v>
      </c>
      <c r="H12" s="180"/>
      <c r="I12" s="180"/>
      <c r="J12" s="180"/>
      <c r="K12" s="147" t="s">
        <v>43</v>
      </c>
    </row>
    <row r="13" spans="1:11" s="31" customFormat="1" ht="48.75" customHeight="1">
      <c r="A13" s="106" t="s">
        <v>203</v>
      </c>
      <c r="B13" s="107" t="s">
        <v>204</v>
      </c>
      <c r="C13" s="107"/>
      <c r="D13" s="107"/>
      <c r="E13" s="108"/>
      <c r="F13" s="108"/>
      <c r="G13" s="109">
        <f>G14</f>
        <v>11596.4</v>
      </c>
      <c r="H13" s="109">
        <f>H14</f>
        <v>0</v>
      </c>
      <c r="I13" s="109">
        <f>I14</f>
        <v>0</v>
      </c>
      <c r="J13" s="109">
        <f>J14</f>
        <v>30</v>
      </c>
      <c r="K13" s="148">
        <f>K14</f>
        <v>11626.4</v>
      </c>
    </row>
    <row r="14" spans="1:11" ht="21" customHeight="1">
      <c r="A14" s="13" t="s">
        <v>205</v>
      </c>
      <c r="B14" s="43" t="s">
        <v>204</v>
      </c>
      <c r="C14" s="43" t="s">
        <v>206</v>
      </c>
      <c r="D14" s="43"/>
      <c r="E14" s="24"/>
      <c r="F14" s="24"/>
      <c r="G14" s="65">
        <f>G15+G21+G33</f>
        <v>11596.4</v>
      </c>
      <c r="H14" s="65">
        <f>H15+H21+H33</f>
        <v>0</v>
      </c>
      <c r="I14" s="65">
        <f>I15+I21+I33</f>
        <v>0</v>
      </c>
      <c r="J14" s="65">
        <f>J15+J21+J33</f>
        <v>30</v>
      </c>
      <c r="K14" s="149">
        <f>K15+K21+K33</f>
        <v>11626.4</v>
      </c>
    </row>
    <row r="15" spans="1:11" ht="50.25" customHeight="1">
      <c r="A15" s="44" t="s">
        <v>208</v>
      </c>
      <c r="B15" s="48" t="s">
        <v>204</v>
      </c>
      <c r="C15" s="48" t="s">
        <v>206</v>
      </c>
      <c r="D15" s="48" t="s">
        <v>207</v>
      </c>
      <c r="E15" s="49"/>
      <c r="F15" s="49"/>
      <c r="G15" s="66">
        <f aca="true" t="shared" si="0" ref="G15:K19">G16</f>
        <v>1741.5</v>
      </c>
      <c r="H15" s="66">
        <f t="shared" si="0"/>
        <v>0</v>
      </c>
      <c r="I15" s="66">
        <f t="shared" si="0"/>
        <v>0</v>
      </c>
      <c r="J15" s="66">
        <f t="shared" si="0"/>
        <v>0</v>
      </c>
      <c r="K15" s="150">
        <f t="shared" si="0"/>
        <v>1741.5</v>
      </c>
    </row>
    <row r="16" spans="1:11" s="31" customFormat="1" ht="19.5" customHeight="1">
      <c r="A16" s="29" t="s">
        <v>133</v>
      </c>
      <c r="B16" s="39" t="s">
        <v>204</v>
      </c>
      <c r="C16" s="39" t="s">
        <v>206</v>
      </c>
      <c r="D16" s="39" t="s">
        <v>207</v>
      </c>
      <c r="E16" s="30" t="s">
        <v>25</v>
      </c>
      <c r="F16" s="30"/>
      <c r="G16" s="67">
        <f t="shared" si="0"/>
        <v>1741.5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151">
        <f t="shared" si="0"/>
        <v>1741.5</v>
      </c>
    </row>
    <row r="17" spans="1:11" s="31" customFormat="1" ht="32.25" customHeight="1">
      <c r="A17" s="13" t="s">
        <v>5</v>
      </c>
      <c r="B17" s="43" t="s">
        <v>204</v>
      </c>
      <c r="C17" s="43" t="s">
        <v>206</v>
      </c>
      <c r="D17" s="43" t="s">
        <v>207</v>
      </c>
      <c r="E17" s="24" t="s">
        <v>118</v>
      </c>
      <c r="F17" s="24"/>
      <c r="G17" s="65">
        <f t="shared" si="0"/>
        <v>1741.5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149">
        <f t="shared" si="0"/>
        <v>1741.5</v>
      </c>
    </row>
    <row r="18" spans="1:11" ht="50.25" customHeight="1">
      <c r="A18" s="14" t="s">
        <v>40</v>
      </c>
      <c r="B18" s="35" t="s">
        <v>204</v>
      </c>
      <c r="C18" s="35" t="s">
        <v>206</v>
      </c>
      <c r="D18" s="35" t="s">
        <v>207</v>
      </c>
      <c r="E18" s="15" t="s">
        <v>424</v>
      </c>
      <c r="F18" s="15"/>
      <c r="G18" s="68">
        <f t="shared" si="0"/>
        <v>1741.5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152">
        <f t="shared" si="0"/>
        <v>1741.5</v>
      </c>
    </row>
    <row r="19" spans="1:11" ht="35.25" customHeight="1">
      <c r="A19" s="3" t="s">
        <v>120</v>
      </c>
      <c r="B19" s="36" t="s">
        <v>204</v>
      </c>
      <c r="C19" s="36" t="s">
        <v>206</v>
      </c>
      <c r="D19" s="36" t="s">
        <v>207</v>
      </c>
      <c r="E19" s="4" t="s">
        <v>119</v>
      </c>
      <c r="F19" s="4"/>
      <c r="G19" s="69">
        <f t="shared" si="0"/>
        <v>1741.5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153">
        <f t="shared" si="0"/>
        <v>1741.5</v>
      </c>
    </row>
    <row r="20" spans="1:11" ht="80.25" customHeight="1">
      <c r="A20" s="3" t="s">
        <v>13</v>
      </c>
      <c r="B20" s="36" t="s">
        <v>204</v>
      </c>
      <c r="C20" s="36" t="s">
        <v>206</v>
      </c>
      <c r="D20" s="36" t="s">
        <v>207</v>
      </c>
      <c r="E20" s="4" t="s">
        <v>119</v>
      </c>
      <c r="F20" s="4" t="s">
        <v>14</v>
      </c>
      <c r="G20" s="69">
        <v>1741.5</v>
      </c>
      <c r="H20" s="69"/>
      <c r="I20" s="69"/>
      <c r="J20" s="69"/>
      <c r="K20" s="153">
        <f>G20+J20</f>
        <v>1741.5</v>
      </c>
    </row>
    <row r="21" spans="1:11" s="110" customFormat="1" ht="66" customHeight="1">
      <c r="A21" s="92" t="s">
        <v>209</v>
      </c>
      <c r="B21" s="129" t="s">
        <v>204</v>
      </c>
      <c r="C21" s="129" t="s">
        <v>206</v>
      </c>
      <c r="D21" s="129" t="s">
        <v>210</v>
      </c>
      <c r="E21" s="95"/>
      <c r="F21" s="95"/>
      <c r="G21" s="130">
        <f aca="true" t="shared" si="1" ref="G21:K22">G22</f>
        <v>9754.9</v>
      </c>
      <c r="H21" s="130">
        <f t="shared" si="1"/>
        <v>0</v>
      </c>
      <c r="I21" s="130">
        <f t="shared" si="1"/>
        <v>0</v>
      </c>
      <c r="J21" s="130">
        <f t="shared" si="1"/>
        <v>0</v>
      </c>
      <c r="K21" s="154">
        <f t="shared" si="1"/>
        <v>9754.9</v>
      </c>
    </row>
    <row r="22" spans="1:11" s="31" customFormat="1" ht="19.5" customHeight="1">
      <c r="A22" s="29" t="s">
        <v>133</v>
      </c>
      <c r="B22" s="39" t="s">
        <v>204</v>
      </c>
      <c r="C22" s="39" t="s">
        <v>206</v>
      </c>
      <c r="D22" s="39" t="s">
        <v>210</v>
      </c>
      <c r="E22" s="30" t="s">
        <v>25</v>
      </c>
      <c r="F22" s="30"/>
      <c r="G22" s="67">
        <f t="shared" si="1"/>
        <v>9754.9</v>
      </c>
      <c r="H22" s="67">
        <f t="shared" si="1"/>
        <v>0</v>
      </c>
      <c r="I22" s="67">
        <f t="shared" si="1"/>
        <v>0</v>
      </c>
      <c r="J22" s="67">
        <f t="shared" si="1"/>
        <v>0</v>
      </c>
      <c r="K22" s="151">
        <f t="shared" si="1"/>
        <v>9754.9</v>
      </c>
    </row>
    <row r="23" spans="1:11" s="31" customFormat="1" ht="31.5" customHeight="1">
      <c r="A23" s="13" t="s">
        <v>5</v>
      </c>
      <c r="B23" s="43" t="s">
        <v>204</v>
      </c>
      <c r="C23" s="43" t="s">
        <v>206</v>
      </c>
      <c r="D23" s="43" t="s">
        <v>210</v>
      </c>
      <c r="E23" s="24" t="s">
        <v>118</v>
      </c>
      <c r="F23" s="24"/>
      <c r="G23" s="65">
        <f>G24+G29</f>
        <v>9754.9</v>
      </c>
      <c r="H23" s="65">
        <f>H24+H29</f>
        <v>0</v>
      </c>
      <c r="I23" s="65">
        <f>I24+I29</f>
        <v>0</v>
      </c>
      <c r="J23" s="65">
        <f>J24+J29</f>
        <v>0</v>
      </c>
      <c r="K23" s="149">
        <f>K24+K29</f>
        <v>9754.9</v>
      </c>
    </row>
    <row r="24" spans="1:11" ht="51" customHeight="1">
      <c r="A24" s="29" t="s">
        <v>29</v>
      </c>
      <c r="B24" s="39" t="s">
        <v>204</v>
      </c>
      <c r="C24" s="39" t="s">
        <v>206</v>
      </c>
      <c r="D24" s="39" t="s">
        <v>210</v>
      </c>
      <c r="E24" s="30" t="s">
        <v>420</v>
      </c>
      <c r="F24" s="30"/>
      <c r="G24" s="67">
        <f>G25</f>
        <v>8183.9</v>
      </c>
      <c r="H24" s="67">
        <f>H25</f>
        <v>0</v>
      </c>
      <c r="I24" s="67">
        <f>I25</f>
        <v>0</v>
      </c>
      <c r="J24" s="67">
        <f>J25</f>
        <v>0</v>
      </c>
      <c r="K24" s="151">
        <f>K25</f>
        <v>8183.9</v>
      </c>
    </row>
    <row r="25" spans="1:11" ht="37.5" customHeight="1">
      <c r="A25" s="27" t="s">
        <v>123</v>
      </c>
      <c r="B25" s="40" t="s">
        <v>204</v>
      </c>
      <c r="C25" s="40" t="s">
        <v>206</v>
      </c>
      <c r="D25" s="40" t="s">
        <v>210</v>
      </c>
      <c r="E25" s="28" t="s">
        <v>124</v>
      </c>
      <c r="F25" s="28"/>
      <c r="G25" s="71">
        <f>G26+G27+G28</f>
        <v>8183.9</v>
      </c>
      <c r="H25" s="71">
        <f>H26+H27+H28</f>
        <v>0</v>
      </c>
      <c r="I25" s="71">
        <f>I26+I27+I28</f>
        <v>0</v>
      </c>
      <c r="J25" s="71">
        <f>J26+J27+J28</f>
        <v>0</v>
      </c>
      <c r="K25" s="155">
        <f>K26+K27+K28</f>
        <v>8183.9</v>
      </c>
    </row>
    <row r="26" spans="1:11" ht="81.75" customHeight="1">
      <c r="A26" s="27" t="s">
        <v>13</v>
      </c>
      <c r="B26" s="40" t="s">
        <v>204</v>
      </c>
      <c r="C26" s="40" t="s">
        <v>206</v>
      </c>
      <c r="D26" s="40" t="s">
        <v>210</v>
      </c>
      <c r="E26" s="28" t="s">
        <v>124</v>
      </c>
      <c r="F26" s="28" t="s">
        <v>14</v>
      </c>
      <c r="G26" s="71">
        <v>7032.9</v>
      </c>
      <c r="H26" s="71"/>
      <c r="I26" s="71"/>
      <c r="J26" s="71">
        <v>-78</v>
      </c>
      <c r="K26" s="155">
        <f>G26+J26</f>
        <v>6954.9</v>
      </c>
    </row>
    <row r="27" spans="1:11" ht="31.5">
      <c r="A27" s="3" t="s">
        <v>15</v>
      </c>
      <c r="B27" s="40" t="s">
        <v>204</v>
      </c>
      <c r="C27" s="40" t="s">
        <v>206</v>
      </c>
      <c r="D27" s="40" t="s">
        <v>210</v>
      </c>
      <c r="E27" s="28" t="s">
        <v>124</v>
      </c>
      <c r="F27" s="28" t="s">
        <v>16</v>
      </c>
      <c r="G27" s="71">
        <v>1149</v>
      </c>
      <c r="H27" s="71"/>
      <c r="I27" s="71"/>
      <c r="J27" s="71">
        <v>78</v>
      </c>
      <c r="K27" s="155">
        <f>G27+J27</f>
        <v>1227</v>
      </c>
    </row>
    <row r="28" spans="1:11" ht="24" customHeight="1">
      <c r="A28" s="27" t="s">
        <v>48</v>
      </c>
      <c r="B28" s="40" t="s">
        <v>204</v>
      </c>
      <c r="C28" s="40" t="s">
        <v>206</v>
      </c>
      <c r="D28" s="40" t="s">
        <v>210</v>
      </c>
      <c r="E28" s="28" t="s">
        <v>124</v>
      </c>
      <c r="F28" s="28" t="s">
        <v>17</v>
      </c>
      <c r="G28" s="71">
        <v>2</v>
      </c>
      <c r="H28" s="71"/>
      <c r="I28" s="71"/>
      <c r="J28" s="71"/>
      <c r="K28" s="155">
        <f>G28+J28</f>
        <v>2</v>
      </c>
    </row>
    <row r="29" spans="1:11" ht="37.5" customHeight="1">
      <c r="A29" s="29" t="s">
        <v>31</v>
      </c>
      <c r="B29" s="39" t="s">
        <v>204</v>
      </c>
      <c r="C29" s="39" t="s">
        <v>206</v>
      </c>
      <c r="D29" s="39" t="s">
        <v>210</v>
      </c>
      <c r="E29" s="30" t="s">
        <v>425</v>
      </c>
      <c r="F29" s="30"/>
      <c r="G29" s="67">
        <f>G30</f>
        <v>1571</v>
      </c>
      <c r="H29" s="67">
        <f>H30</f>
        <v>0</v>
      </c>
      <c r="I29" s="67">
        <f>I30</f>
        <v>0</v>
      </c>
      <c r="J29" s="67">
        <f>J30</f>
        <v>0</v>
      </c>
      <c r="K29" s="151">
        <f>K30</f>
        <v>1571</v>
      </c>
    </row>
    <row r="30" spans="1:11" ht="22.5" customHeight="1">
      <c r="A30" s="27" t="s">
        <v>8</v>
      </c>
      <c r="B30" s="40" t="s">
        <v>204</v>
      </c>
      <c r="C30" s="40" t="s">
        <v>206</v>
      </c>
      <c r="D30" s="40" t="s">
        <v>210</v>
      </c>
      <c r="E30" s="28" t="s">
        <v>404</v>
      </c>
      <c r="F30" s="28"/>
      <c r="G30" s="71">
        <f>G31+G32</f>
        <v>1571</v>
      </c>
      <c r="H30" s="71">
        <f>H31+H32</f>
        <v>0</v>
      </c>
      <c r="I30" s="71">
        <f>I31+I32</f>
        <v>0</v>
      </c>
      <c r="J30" s="71">
        <f>J31+J32</f>
        <v>0</v>
      </c>
      <c r="K30" s="155">
        <f>K31+K32</f>
        <v>1571</v>
      </c>
    </row>
    <row r="31" spans="1:11" ht="82.5" customHeight="1">
      <c r="A31" s="27" t="s">
        <v>13</v>
      </c>
      <c r="B31" s="40" t="s">
        <v>204</v>
      </c>
      <c r="C31" s="40" t="s">
        <v>206</v>
      </c>
      <c r="D31" s="40" t="s">
        <v>210</v>
      </c>
      <c r="E31" s="28" t="s">
        <v>404</v>
      </c>
      <c r="F31" s="28" t="s">
        <v>14</v>
      </c>
      <c r="G31" s="71">
        <v>1427</v>
      </c>
      <c r="H31" s="71"/>
      <c r="I31" s="71"/>
      <c r="J31" s="71">
        <v>144</v>
      </c>
      <c r="K31" s="155">
        <f>G31+J31</f>
        <v>1571</v>
      </c>
    </row>
    <row r="32" spans="1:11" ht="37.5" customHeight="1">
      <c r="A32" s="27" t="s">
        <v>15</v>
      </c>
      <c r="B32" s="40" t="s">
        <v>204</v>
      </c>
      <c r="C32" s="40" t="s">
        <v>206</v>
      </c>
      <c r="D32" s="40" t="s">
        <v>210</v>
      </c>
      <c r="E32" s="28" t="s">
        <v>404</v>
      </c>
      <c r="F32" s="28" t="s">
        <v>16</v>
      </c>
      <c r="G32" s="71">
        <v>144</v>
      </c>
      <c r="H32" s="71"/>
      <c r="I32" s="71"/>
      <c r="J32" s="71">
        <v>-144</v>
      </c>
      <c r="K32" s="155">
        <f>G32+J32</f>
        <v>0</v>
      </c>
    </row>
    <row r="33" spans="1:11" ht="34.5" customHeight="1">
      <c r="A33" s="47" t="s">
        <v>217</v>
      </c>
      <c r="B33" s="45" t="s">
        <v>204</v>
      </c>
      <c r="C33" s="45" t="s">
        <v>206</v>
      </c>
      <c r="D33" s="45" t="s">
        <v>218</v>
      </c>
      <c r="E33" s="46"/>
      <c r="F33" s="46"/>
      <c r="G33" s="72">
        <f aca="true" t="shared" si="2" ref="G33:K37">G34</f>
        <v>100</v>
      </c>
      <c r="H33" s="72">
        <f t="shared" si="2"/>
        <v>0</v>
      </c>
      <c r="I33" s="72">
        <f t="shared" si="2"/>
        <v>0</v>
      </c>
      <c r="J33" s="72">
        <f>J34+J39</f>
        <v>30</v>
      </c>
      <c r="K33" s="156">
        <f>K34+K39</f>
        <v>130</v>
      </c>
    </row>
    <row r="34" spans="1:11" ht="21.75" customHeight="1">
      <c r="A34" s="29" t="s">
        <v>133</v>
      </c>
      <c r="B34" s="39" t="s">
        <v>204</v>
      </c>
      <c r="C34" s="39" t="s">
        <v>206</v>
      </c>
      <c r="D34" s="39" t="s">
        <v>218</v>
      </c>
      <c r="E34" s="30" t="s">
        <v>25</v>
      </c>
      <c r="F34" s="24"/>
      <c r="G34" s="65">
        <f t="shared" si="2"/>
        <v>100</v>
      </c>
      <c r="H34" s="65">
        <f t="shared" si="2"/>
        <v>0</v>
      </c>
      <c r="I34" s="65">
        <f t="shared" si="2"/>
        <v>0</v>
      </c>
      <c r="J34" s="65">
        <f t="shared" si="2"/>
        <v>0</v>
      </c>
      <c r="K34" s="149">
        <f t="shared" si="2"/>
        <v>100</v>
      </c>
    </row>
    <row r="35" spans="1:11" ht="21.75" customHeight="1">
      <c r="A35" s="10" t="s">
        <v>126</v>
      </c>
      <c r="B35" s="39" t="s">
        <v>204</v>
      </c>
      <c r="C35" s="39" t="s">
        <v>206</v>
      </c>
      <c r="D35" s="39" t="s">
        <v>218</v>
      </c>
      <c r="E35" s="30" t="s">
        <v>127</v>
      </c>
      <c r="F35" s="24"/>
      <c r="G35" s="65">
        <f t="shared" si="2"/>
        <v>100</v>
      </c>
      <c r="H35" s="65">
        <f t="shared" si="2"/>
        <v>0</v>
      </c>
      <c r="I35" s="65">
        <f t="shared" si="2"/>
        <v>0</v>
      </c>
      <c r="J35" s="65">
        <f t="shared" si="2"/>
        <v>0</v>
      </c>
      <c r="K35" s="149">
        <f t="shared" si="2"/>
        <v>100</v>
      </c>
    </row>
    <row r="36" spans="1:11" ht="37.5" customHeight="1">
      <c r="A36" s="11" t="s">
        <v>128</v>
      </c>
      <c r="B36" s="43" t="s">
        <v>204</v>
      </c>
      <c r="C36" s="43" t="s">
        <v>206</v>
      </c>
      <c r="D36" s="43" t="s">
        <v>218</v>
      </c>
      <c r="E36" s="24" t="s">
        <v>130</v>
      </c>
      <c r="F36" s="24"/>
      <c r="G36" s="65">
        <f t="shared" si="2"/>
        <v>100</v>
      </c>
      <c r="H36" s="65">
        <f t="shared" si="2"/>
        <v>0</v>
      </c>
      <c r="I36" s="65">
        <f t="shared" si="2"/>
        <v>0</v>
      </c>
      <c r="J36" s="65">
        <f t="shared" si="2"/>
        <v>0</v>
      </c>
      <c r="K36" s="149">
        <f t="shared" si="2"/>
        <v>100</v>
      </c>
    </row>
    <row r="37" spans="1:11" ht="31.5" customHeight="1">
      <c r="A37" s="5" t="s">
        <v>129</v>
      </c>
      <c r="B37" s="40" t="s">
        <v>204</v>
      </c>
      <c r="C37" s="40" t="s">
        <v>206</v>
      </c>
      <c r="D37" s="40" t="s">
        <v>218</v>
      </c>
      <c r="E37" s="28" t="s">
        <v>130</v>
      </c>
      <c r="F37" s="28"/>
      <c r="G37" s="71">
        <f t="shared" si="2"/>
        <v>100</v>
      </c>
      <c r="H37" s="71">
        <f t="shared" si="2"/>
        <v>0</v>
      </c>
      <c r="I37" s="71">
        <f t="shared" si="2"/>
        <v>0</v>
      </c>
      <c r="J37" s="71">
        <f t="shared" si="2"/>
        <v>0</v>
      </c>
      <c r="K37" s="155">
        <f t="shared" si="2"/>
        <v>100</v>
      </c>
    </row>
    <row r="38" spans="1:11" ht="37.5" customHeight="1">
      <c r="A38" s="3" t="s">
        <v>15</v>
      </c>
      <c r="B38" s="40" t="s">
        <v>204</v>
      </c>
      <c r="C38" s="40" t="s">
        <v>206</v>
      </c>
      <c r="D38" s="40" t="s">
        <v>218</v>
      </c>
      <c r="E38" s="28" t="s">
        <v>130</v>
      </c>
      <c r="F38" s="28" t="s">
        <v>16</v>
      </c>
      <c r="G38" s="71">
        <v>100</v>
      </c>
      <c r="H38" s="71"/>
      <c r="I38" s="71"/>
      <c r="J38" s="71"/>
      <c r="K38" s="155">
        <f>G38+J38</f>
        <v>100</v>
      </c>
    </row>
    <row r="39" spans="1:11" s="61" customFormat="1" ht="37.5" customHeight="1">
      <c r="A39" s="10" t="s">
        <v>269</v>
      </c>
      <c r="B39" s="43" t="s">
        <v>204</v>
      </c>
      <c r="C39" s="43" t="s">
        <v>206</v>
      </c>
      <c r="D39" s="43" t="s">
        <v>218</v>
      </c>
      <c r="E39" s="24" t="s">
        <v>276</v>
      </c>
      <c r="F39" s="24"/>
      <c r="G39" s="65"/>
      <c r="H39" s="65"/>
      <c r="I39" s="65"/>
      <c r="J39" s="65">
        <f>J40</f>
        <v>30</v>
      </c>
      <c r="K39" s="149">
        <f>K40</f>
        <v>30</v>
      </c>
    </row>
    <row r="40" spans="1:11" s="62" customFormat="1" ht="53.25" customHeight="1">
      <c r="A40" s="14" t="s">
        <v>272</v>
      </c>
      <c r="B40" s="39" t="s">
        <v>204</v>
      </c>
      <c r="C40" s="39" t="s">
        <v>206</v>
      </c>
      <c r="D40" s="39" t="s">
        <v>218</v>
      </c>
      <c r="E40" s="30" t="s">
        <v>279</v>
      </c>
      <c r="F40" s="30"/>
      <c r="G40" s="67"/>
      <c r="H40" s="67"/>
      <c r="I40" s="67"/>
      <c r="J40" s="67">
        <f>J41</f>
        <v>30</v>
      </c>
      <c r="K40" s="151">
        <f>K41</f>
        <v>30</v>
      </c>
    </row>
    <row r="41" spans="1:11" s="2" customFormat="1" ht="24.75" customHeight="1">
      <c r="A41" s="3" t="s">
        <v>48</v>
      </c>
      <c r="B41" s="40" t="s">
        <v>204</v>
      </c>
      <c r="C41" s="40" t="s">
        <v>206</v>
      </c>
      <c r="D41" s="40" t="s">
        <v>218</v>
      </c>
      <c r="E41" s="28" t="s">
        <v>279</v>
      </c>
      <c r="F41" s="28" t="s">
        <v>17</v>
      </c>
      <c r="G41" s="71"/>
      <c r="H41" s="71"/>
      <c r="I41" s="71"/>
      <c r="J41" s="71">
        <v>30</v>
      </c>
      <c r="K41" s="155">
        <f>J41</f>
        <v>30</v>
      </c>
    </row>
    <row r="42" spans="1:11" s="31" customFormat="1" ht="37.5" customHeight="1">
      <c r="A42" s="106" t="s">
        <v>211</v>
      </c>
      <c r="B42" s="107" t="s">
        <v>212</v>
      </c>
      <c r="C42" s="107"/>
      <c r="D42" s="107"/>
      <c r="E42" s="108"/>
      <c r="F42" s="108"/>
      <c r="G42" s="109">
        <f>G43+G113+G131+G187+G220+G242+G301</f>
        <v>396804.369</v>
      </c>
      <c r="H42" s="109">
        <f>H43+H113+H131+H187+H220+H242+H301</f>
        <v>6040.04</v>
      </c>
      <c r="I42" s="109">
        <f>I43+I113+I131+I187+I220+I242+I301</f>
        <v>173431.90099999998</v>
      </c>
      <c r="J42" s="109">
        <f>J43+J113+J131+J187+J220+J242+J301</f>
        <v>59788.33</v>
      </c>
      <c r="K42" s="148">
        <f>K43+K113+K131+K187+K220+K242+K301</f>
        <v>636064.6399999998</v>
      </c>
    </row>
    <row r="43" spans="1:11" s="31" customFormat="1" ht="18" customHeight="1">
      <c r="A43" s="13" t="s">
        <v>205</v>
      </c>
      <c r="B43" s="39" t="s">
        <v>212</v>
      </c>
      <c r="C43" s="39" t="s">
        <v>206</v>
      </c>
      <c r="D43" s="39"/>
      <c r="E43" s="30"/>
      <c r="F43" s="30"/>
      <c r="G43" s="67">
        <f>G44+G57+G62</f>
        <v>66365.58</v>
      </c>
      <c r="H43" s="67">
        <f>H44+H57+H62</f>
        <v>0</v>
      </c>
      <c r="I43" s="67">
        <f>I44+I57+I62</f>
        <v>0</v>
      </c>
      <c r="J43" s="67">
        <f>J44+J57+J62</f>
        <v>2312.48</v>
      </c>
      <c r="K43" s="151">
        <f>K44+K57+K62</f>
        <v>68678.06</v>
      </c>
    </row>
    <row r="44" spans="1:11" s="31" customFormat="1" ht="78.75">
      <c r="A44" s="44" t="s">
        <v>213</v>
      </c>
      <c r="B44" s="45" t="s">
        <v>212</v>
      </c>
      <c r="C44" s="45" t="s">
        <v>206</v>
      </c>
      <c r="D44" s="45" t="s">
        <v>214</v>
      </c>
      <c r="E44" s="46"/>
      <c r="F44" s="46"/>
      <c r="G44" s="72">
        <f aca="true" t="shared" si="3" ref="G44:K45">G45</f>
        <v>59164.899999999994</v>
      </c>
      <c r="H44" s="72">
        <f t="shared" si="3"/>
        <v>0</v>
      </c>
      <c r="I44" s="72">
        <f t="shared" si="3"/>
        <v>0</v>
      </c>
      <c r="J44" s="72">
        <f t="shared" si="3"/>
        <v>499.99999999999994</v>
      </c>
      <c r="K44" s="156">
        <f t="shared" si="3"/>
        <v>59664.899999999994</v>
      </c>
    </row>
    <row r="45" spans="1:11" ht="18.75" customHeight="1">
      <c r="A45" s="13" t="s">
        <v>117</v>
      </c>
      <c r="B45" s="43" t="s">
        <v>212</v>
      </c>
      <c r="C45" s="43" t="s">
        <v>206</v>
      </c>
      <c r="D45" s="43" t="s">
        <v>214</v>
      </c>
      <c r="E45" s="24" t="s">
        <v>26</v>
      </c>
      <c r="F45" s="24"/>
      <c r="G45" s="65">
        <f>G46</f>
        <v>59164.899999999994</v>
      </c>
      <c r="H45" s="65">
        <f t="shared" si="3"/>
        <v>0</v>
      </c>
      <c r="I45" s="65">
        <f t="shared" si="3"/>
        <v>0</v>
      </c>
      <c r="J45" s="65">
        <f t="shared" si="3"/>
        <v>499.99999999999994</v>
      </c>
      <c r="K45" s="149">
        <f t="shared" si="3"/>
        <v>59664.899999999994</v>
      </c>
    </row>
    <row r="46" spans="1:11" ht="30.75" customHeight="1">
      <c r="A46" s="13" t="s">
        <v>106</v>
      </c>
      <c r="B46" s="43" t="s">
        <v>212</v>
      </c>
      <c r="C46" s="43" t="s">
        <v>206</v>
      </c>
      <c r="D46" s="43" t="s">
        <v>214</v>
      </c>
      <c r="E46" s="24" t="s">
        <v>47</v>
      </c>
      <c r="F46" s="24"/>
      <c r="G46" s="65">
        <f>G47+G53</f>
        <v>59164.899999999994</v>
      </c>
      <c r="H46" s="65">
        <f>H47+H53</f>
        <v>0</v>
      </c>
      <c r="I46" s="65">
        <f>I47+I53</f>
        <v>0</v>
      </c>
      <c r="J46" s="65">
        <f>J47+J53</f>
        <v>499.99999999999994</v>
      </c>
      <c r="K46" s="149">
        <f>K47+K53</f>
        <v>59664.899999999994</v>
      </c>
    </row>
    <row r="47" spans="1:11" ht="36" customHeight="1">
      <c r="A47" s="13" t="s">
        <v>45</v>
      </c>
      <c r="B47" s="34" t="s">
        <v>212</v>
      </c>
      <c r="C47" s="34" t="s">
        <v>206</v>
      </c>
      <c r="D47" s="34" t="s">
        <v>214</v>
      </c>
      <c r="E47" s="9" t="s">
        <v>79</v>
      </c>
      <c r="F47" s="9"/>
      <c r="G47" s="70">
        <f aca="true" t="shared" si="4" ref="G47:K48">G48</f>
        <v>57474.899999999994</v>
      </c>
      <c r="H47" s="70">
        <f t="shared" si="4"/>
        <v>0</v>
      </c>
      <c r="I47" s="70">
        <f t="shared" si="4"/>
        <v>0</v>
      </c>
      <c r="J47" s="70">
        <f t="shared" si="4"/>
        <v>499.99999999999994</v>
      </c>
      <c r="K47" s="157">
        <f t="shared" si="4"/>
        <v>57974.899999999994</v>
      </c>
    </row>
    <row r="48" spans="1:11" ht="51.75" customHeight="1">
      <c r="A48" s="14" t="s">
        <v>51</v>
      </c>
      <c r="B48" s="35" t="s">
        <v>212</v>
      </c>
      <c r="C48" s="35" t="s">
        <v>206</v>
      </c>
      <c r="D48" s="35" t="s">
        <v>214</v>
      </c>
      <c r="E48" s="15" t="s">
        <v>426</v>
      </c>
      <c r="F48" s="15"/>
      <c r="G48" s="68">
        <f t="shared" si="4"/>
        <v>57474.899999999994</v>
      </c>
      <c r="H48" s="68">
        <f t="shared" si="4"/>
        <v>0</v>
      </c>
      <c r="I48" s="68">
        <f t="shared" si="4"/>
        <v>0</v>
      </c>
      <c r="J48" s="68">
        <f t="shared" si="4"/>
        <v>499.99999999999994</v>
      </c>
      <c r="K48" s="152">
        <f t="shared" si="4"/>
        <v>57974.899999999994</v>
      </c>
    </row>
    <row r="49" spans="1:11" ht="37.5" customHeight="1">
      <c r="A49" s="3" t="s">
        <v>46</v>
      </c>
      <c r="B49" s="36" t="s">
        <v>212</v>
      </c>
      <c r="C49" s="36" t="s">
        <v>206</v>
      </c>
      <c r="D49" s="36" t="s">
        <v>214</v>
      </c>
      <c r="E49" s="4" t="s">
        <v>80</v>
      </c>
      <c r="F49" s="4"/>
      <c r="G49" s="69">
        <f>G50+G51+G52</f>
        <v>57474.899999999994</v>
      </c>
      <c r="H49" s="69">
        <f>H50+H51+H52</f>
        <v>0</v>
      </c>
      <c r="I49" s="69">
        <f>I50+I51+I52</f>
        <v>0</v>
      </c>
      <c r="J49" s="69">
        <f>J50+J51+J52</f>
        <v>499.99999999999994</v>
      </c>
      <c r="K49" s="153">
        <f>K50+K51+K52</f>
        <v>57974.899999999994</v>
      </c>
    </row>
    <row r="50" spans="1:11" ht="82.5" customHeight="1">
      <c r="A50" s="3" t="s">
        <v>13</v>
      </c>
      <c r="B50" s="36" t="s">
        <v>212</v>
      </c>
      <c r="C50" s="36" t="s">
        <v>206</v>
      </c>
      <c r="D50" s="36" t="s">
        <v>214</v>
      </c>
      <c r="E50" s="4" t="s">
        <v>80</v>
      </c>
      <c r="F50" s="4" t="s">
        <v>14</v>
      </c>
      <c r="G50" s="69">
        <f>39886.7+12198</f>
        <v>52084.7</v>
      </c>
      <c r="H50" s="69"/>
      <c r="I50" s="69"/>
      <c r="J50" s="69">
        <v>-47</v>
      </c>
      <c r="K50" s="153">
        <f>G50+J50</f>
        <v>52037.7</v>
      </c>
    </row>
    <row r="51" spans="1:11" ht="36.75" customHeight="1">
      <c r="A51" s="3" t="s">
        <v>15</v>
      </c>
      <c r="B51" s="36" t="s">
        <v>212</v>
      </c>
      <c r="C51" s="36" t="s">
        <v>206</v>
      </c>
      <c r="D51" s="36" t="s">
        <v>214</v>
      </c>
      <c r="E51" s="4" t="s">
        <v>80</v>
      </c>
      <c r="F51" s="4" t="s">
        <v>16</v>
      </c>
      <c r="G51" s="69">
        <f>3644.9+1475.3</f>
        <v>5120.2</v>
      </c>
      <c r="H51" s="69"/>
      <c r="I51" s="69"/>
      <c r="J51" s="69">
        <f>44.3+500</f>
        <v>544.3</v>
      </c>
      <c r="K51" s="153">
        <f>G51+J51</f>
        <v>5664.5</v>
      </c>
    </row>
    <row r="52" spans="1:11" ht="23.25" customHeight="1">
      <c r="A52" s="3" t="s">
        <v>48</v>
      </c>
      <c r="B52" s="36" t="s">
        <v>212</v>
      </c>
      <c r="C52" s="36" t="s">
        <v>206</v>
      </c>
      <c r="D52" s="36" t="s">
        <v>214</v>
      </c>
      <c r="E52" s="4" t="s">
        <v>80</v>
      </c>
      <c r="F52" s="4" t="s">
        <v>17</v>
      </c>
      <c r="G52" s="69">
        <v>270</v>
      </c>
      <c r="H52" s="69"/>
      <c r="I52" s="69"/>
      <c r="J52" s="69">
        <v>2.7</v>
      </c>
      <c r="K52" s="153">
        <f>G52+J52</f>
        <v>272.7</v>
      </c>
    </row>
    <row r="53" spans="1:11" ht="33.75" customHeight="1">
      <c r="A53" s="10" t="s">
        <v>50</v>
      </c>
      <c r="B53" s="34" t="s">
        <v>212</v>
      </c>
      <c r="C53" s="34" t="s">
        <v>206</v>
      </c>
      <c r="D53" s="34" t="s">
        <v>214</v>
      </c>
      <c r="E53" s="9" t="s">
        <v>81</v>
      </c>
      <c r="F53" s="9"/>
      <c r="G53" s="70">
        <f aca="true" t="shared" si="5" ref="G53:K55">G54</f>
        <v>1690</v>
      </c>
      <c r="H53" s="70">
        <f t="shared" si="5"/>
        <v>0</v>
      </c>
      <c r="I53" s="70">
        <f t="shared" si="5"/>
        <v>0</v>
      </c>
      <c r="J53" s="70">
        <f t="shared" si="5"/>
        <v>0</v>
      </c>
      <c r="K53" s="157">
        <f t="shared" si="5"/>
        <v>1690</v>
      </c>
    </row>
    <row r="54" spans="1:11" ht="66.75" customHeight="1">
      <c r="A54" s="14" t="s">
        <v>41</v>
      </c>
      <c r="B54" s="35" t="s">
        <v>212</v>
      </c>
      <c r="C54" s="35" t="s">
        <v>206</v>
      </c>
      <c r="D54" s="35" t="s">
        <v>214</v>
      </c>
      <c r="E54" s="15" t="s">
        <v>82</v>
      </c>
      <c r="F54" s="15"/>
      <c r="G54" s="68">
        <f t="shared" si="5"/>
        <v>1690</v>
      </c>
      <c r="H54" s="68">
        <f t="shared" si="5"/>
        <v>0</v>
      </c>
      <c r="I54" s="68">
        <f t="shared" si="5"/>
        <v>0</v>
      </c>
      <c r="J54" s="68">
        <f t="shared" si="5"/>
        <v>0</v>
      </c>
      <c r="K54" s="152">
        <f t="shared" si="5"/>
        <v>1690</v>
      </c>
    </row>
    <row r="55" spans="1:11" ht="36.75" customHeight="1">
      <c r="A55" s="3" t="s">
        <v>52</v>
      </c>
      <c r="B55" s="36" t="s">
        <v>212</v>
      </c>
      <c r="C55" s="36" t="s">
        <v>206</v>
      </c>
      <c r="D55" s="36" t="s">
        <v>214</v>
      </c>
      <c r="E55" s="4" t="s">
        <v>82</v>
      </c>
      <c r="F55" s="4"/>
      <c r="G55" s="69">
        <f t="shared" si="5"/>
        <v>1690</v>
      </c>
      <c r="H55" s="69">
        <f t="shared" si="5"/>
        <v>0</v>
      </c>
      <c r="I55" s="69">
        <f t="shared" si="5"/>
        <v>0</v>
      </c>
      <c r="J55" s="69">
        <f t="shared" si="5"/>
        <v>0</v>
      </c>
      <c r="K55" s="153">
        <f t="shared" si="5"/>
        <v>1690</v>
      </c>
    </row>
    <row r="56" spans="1:11" ht="80.25" customHeight="1">
      <c r="A56" s="3" t="s">
        <v>49</v>
      </c>
      <c r="B56" s="36" t="s">
        <v>212</v>
      </c>
      <c r="C56" s="36" t="s">
        <v>206</v>
      </c>
      <c r="D56" s="36" t="s">
        <v>214</v>
      </c>
      <c r="E56" s="4" t="s">
        <v>82</v>
      </c>
      <c r="F56" s="4" t="s">
        <v>14</v>
      </c>
      <c r="G56" s="69">
        <v>1690</v>
      </c>
      <c r="H56" s="69"/>
      <c r="I56" s="69"/>
      <c r="J56" s="69"/>
      <c r="K56" s="153">
        <f>G56+J56</f>
        <v>1690</v>
      </c>
    </row>
    <row r="57" spans="1:11" ht="17.25" customHeight="1">
      <c r="A57" s="47" t="s">
        <v>216</v>
      </c>
      <c r="B57" s="48" t="s">
        <v>212</v>
      </c>
      <c r="C57" s="48" t="s">
        <v>206</v>
      </c>
      <c r="D57" s="48" t="s">
        <v>215</v>
      </c>
      <c r="E57" s="49"/>
      <c r="F57" s="49"/>
      <c r="G57" s="66">
        <f aca="true" t="shared" si="6" ref="G57:K60">G58</f>
        <v>14.3</v>
      </c>
      <c r="H57" s="66">
        <f t="shared" si="6"/>
        <v>0</v>
      </c>
      <c r="I57" s="66">
        <f t="shared" si="6"/>
        <v>0</v>
      </c>
      <c r="J57" s="66">
        <f t="shared" si="6"/>
        <v>0</v>
      </c>
      <c r="K57" s="150">
        <f t="shared" si="6"/>
        <v>14.3</v>
      </c>
    </row>
    <row r="58" spans="1:11" s="31" customFormat="1" ht="18.75" customHeight="1">
      <c r="A58" s="13" t="s">
        <v>133</v>
      </c>
      <c r="B58" s="43" t="s">
        <v>212</v>
      </c>
      <c r="C58" s="43" t="s">
        <v>206</v>
      </c>
      <c r="D58" s="43" t="s">
        <v>215</v>
      </c>
      <c r="E58" s="24" t="s">
        <v>25</v>
      </c>
      <c r="F58" s="24"/>
      <c r="G58" s="65">
        <f t="shared" si="6"/>
        <v>14.3</v>
      </c>
      <c r="H58" s="65">
        <f t="shared" si="6"/>
        <v>0</v>
      </c>
      <c r="I58" s="65">
        <f t="shared" si="6"/>
        <v>0</v>
      </c>
      <c r="J58" s="65">
        <f t="shared" si="6"/>
        <v>0</v>
      </c>
      <c r="K58" s="149">
        <f t="shared" si="6"/>
        <v>14.3</v>
      </c>
    </row>
    <row r="59" spans="1:11" ht="18.75" customHeight="1">
      <c r="A59" s="13" t="s">
        <v>113</v>
      </c>
      <c r="B59" s="43" t="s">
        <v>212</v>
      </c>
      <c r="C59" s="43" t="s">
        <v>206</v>
      </c>
      <c r="D59" s="43" t="s">
        <v>215</v>
      </c>
      <c r="E59" s="24" t="s">
        <v>127</v>
      </c>
      <c r="F59" s="24"/>
      <c r="G59" s="65">
        <f t="shared" si="6"/>
        <v>14.3</v>
      </c>
      <c r="H59" s="65">
        <f t="shared" si="6"/>
        <v>0</v>
      </c>
      <c r="I59" s="65">
        <f t="shared" si="6"/>
        <v>0</v>
      </c>
      <c r="J59" s="65">
        <f t="shared" si="6"/>
        <v>0</v>
      </c>
      <c r="K59" s="149">
        <f t="shared" si="6"/>
        <v>14.3</v>
      </c>
    </row>
    <row r="60" spans="1:11" ht="66.75" customHeight="1">
      <c r="A60" s="14" t="s">
        <v>428</v>
      </c>
      <c r="B60" s="42" t="s">
        <v>212</v>
      </c>
      <c r="C60" s="42" t="s">
        <v>206</v>
      </c>
      <c r="D60" s="42" t="s">
        <v>215</v>
      </c>
      <c r="E60" s="26" t="s">
        <v>427</v>
      </c>
      <c r="F60" s="26"/>
      <c r="G60" s="68">
        <f t="shared" si="6"/>
        <v>14.3</v>
      </c>
      <c r="H60" s="68">
        <f t="shared" si="6"/>
        <v>0</v>
      </c>
      <c r="I60" s="68">
        <f t="shared" si="6"/>
        <v>0</v>
      </c>
      <c r="J60" s="68">
        <f t="shared" si="6"/>
        <v>0</v>
      </c>
      <c r="K60" s="152">
        <f t="shared" si="6"/>
        <v>14.3</v>
      </c>
    </row>
    <row r="61" spans="1:11" ht="36.75" customHeight="1">
      <c r="A61" s="3" t="s">
        <v>15</v>
      </c>
      <c r="B61" s="41" t="s">
        <v>212</v>
      </c>
      <c r="C61" s="41" t="s">
        <v>206</v>
      </c>
      <c r="D61" s="41" t="s">
        <v>215</v>
      </c>
      <c r="E61" s="6" t="s">
        <v>427</v>
      </c>
      <c r="F61" s="6" t="s">
        <v>16</v>
      </c>
      <c r="G61" s="69">
        <v>14.3</v>
      </c>
      <c r="H61" s="69"/>
      <c r="I61" s="69"/>
      <c r="J61" s="69"/>
      <c r="K61" s="153">
        <f>G61+J61</f>
        <v>14.3</v>
      </c>
    </row>
    <row r="62" spans="1:11" ht="22.5" customHeight="1">
      <c r="A62" s="47" t="s">
        <v>217</v>
      </c>
      <c r="B62" s="48" t="s">
        <v>212</v>
      </c>
      <c r="C62" s="48" t="s">
        <v>206</v>
      </c>
      <c r="D62" s="48" t="s">
        <v>218</v>
      </c>
      <c r="E62" s="49"/>
      <c r="F62" s="49"/>
      <c r="G62" s="66">
        <f>G63+G71+G82+G88+G92+G97</f>
        <v>7186.38</v>
      </c>
      <c r="H62" s="66">
        <f>H63+H71+H82+H88+H92+H97</f>
        <v>0</v>
      </c>
      <c r="I62" s="66">
        <f>I63+I71+I82+I88+I92+I97</f>
        <v>0</v>
      </c>
      <c r="J62" s="66">
        <f>J63+J71+J82+J88+J92+J97+J110</f>
        <v>1812.48</v>
      </c>
      <c r="K62" s="150">
        <f>K63+K71+K82+K88+K92+K97+K110</f>
        <v>8998.86</v>
      </c>
    </row>
    <row r="63" spans="1:11" ht="21.75" customHeight="1">
      <c r="A63" s="13" t="s">
        <v>117</v>
      </c>
      <c r="B63" s="43" t="s">
        <v>212</v>
      </c>
      <c r="C63" s="43" t="s">
        <v>206</v>
      </c>
      <c r="D63" s="43" t="s">
        <v>218</v>
      </c>
      <c r="E63" s="24" t="s">
        <v>26</v>
      </c>
      <c r="F63" s="24"/>
      <c r="G63" s="65">
        <f aca="true" t="shared" si="7" ref="G63:K64">G64</f>
        <v>1360.08</v>
      </c>
      <c r="H63" s="65">
        <f t="shared" si="7"/>
        <v>0</v>
      </c>
      <c r="I63" s="65">
        <f t="shared" si="7"/>
        <v>0</v>
      </c>
      <c r="J63" s="65">
        <f t="shared" si="7"/>
        <v>26</v>
      </c>
      <c r="K63" s="149">
        <f t="shared" si="7"/>
        <v>1386.08</v>
      </c>
    </row>
    <row r="64" spans="1:11" ht="34.5" customHeight="1">
      <c r="A64" s="13" t="s">
        <v>106</v>
      </c>
      <c r="B64" s="43" t="s">
        <v>212</v>
      </c>
      <c r="C64" s="43" t="s">
        <v>206</v>
      </c>
      <c r="D64" s="43" t="s">
        <v>218</v>
      </c>
      <c r="E64" s="24" t="s">
        <v>47</v>
      </c>
      <c r="F64" s="24"/>
      <c r="G64" s="65">
        <f t="shared" si="7"/>
        <v>1360.08</v>
      </c>
      <c r="H64" s="65">
        <f t="shared" si="7"/>
        <v>0</v>
      </c>
      <c r="I64" s="65">
        <f t="shared" si="7"/>
        <v>0</v>
      </c>
      <c r="J64" s="65">
        <f t="shared" si="7"/>
        <v>26</v>
      </c>
      <c r="K64" s="149">
        <f>K65</f>
        <v>1386.08</v>
      </c>
    </row>
    <row r="65" spans="1:11" ht="33" customHeight="1">
      <c r="A65" s="10" t="s">
        <v>50</v>
      </c>
      <c r="B65" s="34" t="s">
        <v>212</v>
      </c>
      <c r="C65" s="34" t="s">
        <v>206</v>
      </c>
      <c r="D65" s="34" t="s">
        <v>218</v>
      </c>
      <c r="E65" s="9" t="s">
        <v>81</v>
      </c>
      <c r="F65" s="9"/>
      <c r="G65" s="70">
        <f>G66+G69</f>
        <v>1360.08</v>
      </c>
      <c r="H65" s="70">
        <f>H66+H69</f>
        <v>0</v>
      </c>
      <c r="I65" s="70">
        <f>I66+I69</f>
        <v>0</v>
      </c>
      <c r="J65" s="70">
        <f>J66+J69</f>
        <v>26</v>
      </c>
      <c r="K65" s="157">
        <f>K66+K69</f>
        <v>1386.08</v>
      </c>
    </row>
    <row r="66" spans="1:11" ht="47.25" customHeight="1">
      <c r="A66" s="14" t="s">
        <v>27</v>
      </c>
      <c r="B66" s="35" t="s">
        <v>212</v>
      </c>
      <c r="C66" s="35" t="s">
        <v>206</v>
      </c>
      <c r="D66" s="35" t="s">
        <v>218</v>
      </c>
      <c r="E66" s="15" t="s">
        <v>83</v>
      </c>
      <c r="F66" s="15"/>
      <c r="G66" s="68">
        <f aca="true" t="shared" si="8" ref="G66:K67">G67</f>
        <v>100</v>
      </c>
      <c r="H66" s="68">
        <f t="shared" si="8"/>
        <v>0</v>
      </c>
      <c r="I66" s="68">
        <f t="shared" si="8"/>
        <v>0</v>
      </c>
      <c r="J66" s="68">
        <f t="shared" si="8"/>
        <v>0</v>
      </c>
      <c r="K66" s="152">
        <f t="shared" si="8"/>
        <v>100</v>
      </c>
    </row>
    <row r="67" spans="1:11" ht="48.75" customHeight="1">
      <c r="A67" s="3" t="s">
        <v>3</v>
      </c>
      <c r="B67" s="36" t="s">
        <v>212</v>
      </c>
      <c r="C67" s="36" t="s">
        <v>206</v>
      </c>
      <c r="D67" s="36" t="s">
        <v>218</v>
      </c>
      <c r="E67" s="4" t="s">
        <v>83</v>
      </c>
      <c r="F67" s="4"/>
      <c r="G67" s="69">
        <f t="shared" si="8"/>
        <v>100</v>
      </c>
      <c r="H67" s="69">
        <f t="shared" si="8"/>
        <v>0</v>
      </c>
      <c r="I67" s="69">
        <f t="shared" si="8"/>
        <v>0</v>
      </c>
      <c r="J67" s="69">
        <f t="shared" si="8"/>
        <v>0</v>
      </c>
      <c r="K67" s="153">
        <f t="shared" si="8"/>
        <v>100</v>
      </c>
    </row>
    <row r="68" spans="1:11" ht="36.75" customHeight="1">
      <c r="A68" s="3" t="s">
        <v>15</v>
      </c>
      <c r="B68" s="36" t="s">
        <v>212</v>
      </c>
      <c r="C68" s="36" t="s">
        <v>206</v>
      </c>
      <c r="D68" s="36" t="s">
        <v>218</v>
      </c>
      <c r="E68" s="4" t="s">
        <v>83</v>
      </c>
      <c r="F68" s="4" t="s">
        <v>16</v>
      </c>
      <c r="G68" s="69">
        <v>100</v>
      </c>
      <c r="H68" s="69"/>
      <c r="I68" s="69"/>
      <c r="J68" s="69"/>
      <c r="K68" s="153">
        <f>G68+J68</f>
        <v>100</v>
      </c>
    </row>
    <row r="69" spans="1:11" s="62" customFormat="1" ht="36.75" customHeight="1">
      <c r="A69" s="14" t="s">
        <v>390</v>
      </c>
      <c r="B69" s="35" t="s">
        <v>212</v>
      </c>
      <c r="C69" s="35" t="s">
        <v>206</v>
      </c>
      <c r="D69" s="35" t="s">
        <v>218</v>
      </c>
      <c r="E69" s="15" t="s">
        <v>391</v>
      </c>
      <c r="F69" s="15"/>
      <c r="G69" s="68">
        <f>G70</f>
        <v>1260.08</v>
      </c>
      <c r="H69" s="68">
        <f>H70</f>
        <v>0</v>
      </c>
      <c r="I69" s="68">
        <f>I70</f>
        <v>0</v>
      </c>
      <c r="J69" s="68">
        <f>J70</f>
        <v>26</v>
      </c>
      <c r="K69" s="152">
        <f>K70</f>
        <v>1286.08</v>
      </c>
    </row>
    <row r="70" spans="1:11" ht="36.75" customHeight="1">
      <c r="A70" s="3" t="s">
        <v>15</v>
      </c>
      <c r="B70" s="36" t="s">
        <v>212</v>
      </c>
      <c r="C70" s="36" t="s">
        <v>206</v>
      </c>
      <c r="D70" s="36" t="s">
        <v>218</v>
      </c>
      <c r="E70" s="4" t="s">
        <v>391</v>
      </c>
      <c r="F70" s="4" t="s">
        <v>16</v>
      </c>
      <c r="G70" s="69">
        <v>1260.08</v>
      </c>
      <c r="H70" s="69"/>
      <c r="I70" s="69"/>
      <c r="J70" s="69">
        <v>26</v>
      </c>
      <c r="K70" s="153">
        <f>G70+J70</f>
        <v>1286.08</v>
      </c>
    </row>
    <row r="71" spans="1:11" ht="22.5" customHeight="1">
      <c r="A71" s="13" t="s">
        <v>85</v>
      </c>
      <c r="B71" s="43" t="s">
        <v>212</v>
      </c>
      <c r="C71" s="43" t="s">
        <v>206</v>
      </c>
      <c r="D71" s="43" t="s">
        <v>218</v>
      </c>
      <c r="E71" s="24" t="s">
        <v>20</v>
      </c>
      <c r="F71" s="24"/>
      <c r="G71" s="65">
        <f aca="true" t="shared" si="9" ref="G71:J72">G72</f>
        <v>879</v>
      </c>
      <c r="H71" s="65">
        <f t="shared" si="9"/>
        <v>0</v>
      </c>
      <c r="I71" s="65">
        <f t="shared" si="9"/>
        <v>0</v>
      </c>
      <c r="J71" s="65">
        <f t="shared" si="9"/>
        <v>21.2</v>
      </c>
      <c r="K71" s="149">
        <f>K72</f>
        <v>900.2</v>
      </c>
    </row>
    <row r="72" spans="1:11" ht="35.25" customHeight="1">
      <c r="A72" s="13" t="s">
        <v>105</v>
      </c>
      <c r="B72" s="43" t="s">
        <v>212</v>
      </c>
      <c r="C72" s="43" t="s">
        <v>206</v>
      </c>
      <c r="D72" s="43" t="s">
        <v>218</v>
      </c>
      <c r="E72" s="24" t="s">
        <v>35</v>
      </c>
      <c r="F72" s="24"/>
      <c r="G72" s="65">
        <f t="shared" si="9"/>
        <v>879</v>
      </c>
      <c r="H72" s="65">
        <f t="shared" si="9"/>
        <v>0</v>
      </c>
      <c r="I72" s="65">
        <f t="shared" si="9"/>
        <v>0</v>
      </c>
      <c r="J72" s="65">
        <f>J73+J78</f>
        <v>21.2</v>
      </c>
      <c r="K72" s="149">
        <f>K73+K78</f>
        <v>900.2</v>
      </c>
    </row>
    <row r="73" spans="1:11" ht="54.75" customHeight="1">
      <c r="A73" s="18" t="s">
        <v>60</v>
      </c>
      <c r="B73" s="34" t="s">
        <v>212</v>
      </c>
      <c r="C73" s="34" t="s">
        <v>206</v>
      </c>
      <c r="D73" s="34" t="s">
        <v>218</v>
      </c>
      <c r="E73" s="9" t="s">
        <v>157</v>
      </c>
      <c r="F73" s="9"/>
      <c r="G73" s="70">
        <f>G75</f>
        <v>879</v>
      </c>
      <c r="H73" s="70">
        <f>H75</f>
        <v>0</v>
      </c>
      <c r="I73" s="70">
        <f>I75</f>
        <v>0</v>
      </c>
      <c r="J73" s="70">
        <f>J75</f>
        <v>0</v>
      </c>
      <c r="K73" s="157">
        <f>K75</f>
        <v>879</v>
      </c>
    </row>
    <row r="74" spans="1:11" ht="54.75" customHeight="1">
      <c r="A74" s="18" t="s">
        <v>430</v>
      </c>
      <c r="B74" s="34" t="s">
        <v>212</v>
      </c>
      <c r="C74" s="34" t="s">
        <v>206</v>
      </c>
      <c r="D74" s="34" t="s">
        <v>218</v>
      </c>
      <c r="E74" s="9" t="s">
        <v>431</v>
      </c>
      <c r="F74" s="9"/>
      <c r="G74" s="70">
        <f>G75</f>
        <v>879</v>
      </c>
      <c r="H74" s="70">
        <f>H75</f>
        <v>0</v>
      </c>
      <c r="I74" s="70">
        <f>I75</f>
        <v>0</v>
      </c>
      <c r="J74" s="70">
        <f>J75</f>
        <v>0</v>
      </c>
      <c r="K74" s="157">
        <f>K75</f>
        <v>879</v>
      </c>
    </row>
    <row r="75" spans="1:11" ht="36.75" customHeight="1">
      <c r="A75" s="3" t="s">
        <v>429</v>
      </c>
      <c r="B75" s="36" t="s">
        <v>212</v>
      </c>
      <c r="C75" s="36" t="s">
        <v>206</v>
      </c>
      <c r="D75" s="36" t="s">
        <v>218</v>
      </c>
      <c r="E75" s="4" t="s">
        <v>162</v>
      </c>
      <c r="F75" s="133"/>
      <c r="G75" s="69">
        <f>G76+G77</f>
        <v>879</v>
      </c>
      <c r="H75" s="69">
        <f>H76+H77</f>
        <v>0</v>
      </c>
      <c r="I75" s="69">
        <f>I76+I77</f>
        <v>0</v>
      </c>
      <c r="J75" s="69">
        <f>J76+J77</f>
        <v>0</v>
      </c>
      <c r="K75" s="153">
        <f>K76+K77</f>
        <v>879</v>
      </c>
    </row>
    <row r="76" spans="1:11" ht="77.25" customHeight="1">
      <c r="A76" s="3" t="s">
        <v>13</v>
      </c>
      <c r="B76" s="38" t="s">
        <v>212</v>
      </c>
      <c r="C76" s="38" t="s">
        <v>206</v>
      </c>
      <c r="D76" s="38" t="s">
        <v>218</v>
      </c>
      <c r="E76" s="21" t="s">
        <v>162</v>
      </c>
      <c r="F76" s="21" t="s">
        <v>14</v>
      </c>
      <c r="G76" s="73">
        <v>545</v>
      </c>
      <c r="H76" s="73"/>
      <c r="I76" s="73"/>
      <c r="J76" s="73"/>
      <c r="K76" s="158">
        <f>G76+J76</f>
        <v>545</v>
      </c>
    </row>
    <row r="77" spans="1:11" ht="32.25" customHeight="1">
      <c r="A77" s="3" t="s">
        <v>15</v>
      </c>
      <c r="B77" s="38" t="s">
        <v>212</v>
      </c>
      <c r="C77" s="38" t="s">
        <v>206</v>
      </c>
      <c r="D77" s="38" t="s">
        <v>218</v>
      </c>
      <c r="E77" s="21" t="s">
        <v>162</v>
      </c>
      <c r="F77" s="21" t="s">
        <v>16</v>
      </c>
      <c r="G77" s="73">
        <v>334</v>
      </c>
      <c r="H77" s="73"/>
      <c r="I77" s="73"/>
      <c r="J77" s="73"/>
      <c r="K77" s="158">
        <f>G77+J77</f>
        <v>334</v>
      </c>
    </row>
    <row r="78" spans="1:11" s="61" customFormat="1" ht="32.25" customHeight="1">
      <c r="A78" s="18" t="s">
        <v>50</v>
      </c>
      <c r="B78" s="37" t="s">
        <v>212</v>
      </c>
      <c r="C78" s="37" t="s">
        <v>206</v>
      </c>
      <c r="D78" s="37" t="s">
        <v>218</v>
      </c>
      <c r="E78" s="22" t="s">
        <v>174</v>
      </c>
      <c r="F78" s="22"/>
      <c r="G78" s="77"/>
      <c r="H78" s="77"/>
      <c r="I78" s="77"/>
      <c r="J78" s="77">
        <f aca="true" t="shared" si="10" ref="J78:K80">J79</f>
        <v>21.2</v>
      </c>
      <c r="K78" s="159">
        <f t="shared" si="10"/>
        <v>21.2</v>
      </c>
    </row>
    <row r="79" spans="1:11" ht="32.25" customHeight="1">
      <c r="A79" s="20" t="s">
        <v>71</v>
      </c>
      <c r="B79" s="140" t="s">
        <v>212</v>
      </c>
      <c r="C79" s="140" t="s">
        <v>206</v>
      </c>
      <c r="D79" s="140" t="s">
        <v>218</v>
      </c>
      <c r="E79" s="141" t="s">
        <v>175</v>
      </c>
      <c r="F79" s="141"/>
      <c r="G79" s="142"/>
      <c r="H79" s="142"/>
      <c r="I79" s="142"/>
      <c r="J79" s="142">
        <f t="shared" si="10"/>
        <v>21.2</v>
      </c>
      <c r="K79" s="160">
        <f t="shared" si="10"/>
        <v>21.2</v>
      </c>
    </row>
    <row r="80" spans="1:11" ht="32.25" customHeight="1">
      <c r="A80" s="23" t="s">
        <v>72</v>
      </c>
      <c r="B80" s="38" t="s">
        <v>212</v>
      </c>
      <c r="C80" s="38" t="s">
        <v>206</v>
      </c>
      <c r="D80" s="38" t="s">
        <v>218</v>
      </c>
      <c r="E80" s="21" t="s">
        <v>176</v>
      </c>
      <c r="F80" s="21"/>
      <c r="G80" s="73"/>
      <c r="H80" s="73"/>
      <c r="I80" s="73"/>
      <c r="J80" s="73">
        <f t="shared" si="10"/>
        <v>21.2</v>
      </c>
      <c r="K80" s="158">
        <f t="shared" si="10"/>
        <v>21.2</v>
      </c>
    </row>
    <row r="81" spans="1:11" ht="32.25" customHeight="1">
      <c r="A81" s="23" t="s">
        <v>15</v>
      </c>
      <c r="B81" s="38" t="s">
        <v>212</v>
      </c>
      <c r="C81" s="38" t="s">
        <v>206</v>
      </c>
      <c r="D81" s="38" t="s">
        <v>218</v>
      </c>
      <c r="E81" s="21" t="s">
        <v>176</v>
      </c>
      <c r="F81" s="21" t="s">
        <v>16</v>
      </c>
      <c r="G81" s="73"/>
      <c r="H81" s="73"/>
      <c r="I81" s="73"/>
      <c r="J81" s="73">
        <v>21.2</v>
      </c>
      <c r="K81" s="158">
        <f>J81</f>
        <v>21.2</v>
      </c>
    </row>
    <row r="82" spans="1:11" ht="21.75" customHeight="1">
      <c r="A82" s="13" t="s">
        <v>133</v>
      </c>
      <c r="B82" s="43" t="s">
        <v>212</v>
      </c>
      <c r="C82" s="43" t="s">
        <v>206</v>
      </c>
      <c r="D82" s="43" t="s">
        <v>218</v>
      </c>
      <c r="E82" s="24" t="s">
        <v>25</v>
      </c>
      <c r="F82" s="24"/>
      <c r="G82" s="65">
        <f aca="true" t="shared" si="11" ref="G82:K84">G83</f>
        <v>901.3</v>
      </c>
      <c r="H82" s="65">
        <f t="shared" si="11"/>
        <v>0</v>
      </c>
      <c r="I82" s="65">
        <f t="shared" si="11"/>
        <v>0</v>
      </c>
      <c r="J82" s="65">
        <f t="shared" si="11"/>
        <v>0</v>
      </c>
      <c r="K82" s="149">
        <f t="shared" si="11"/>
        <v>901.3</v>
      </c>
    </row>
    <row r="83" spans="1:11" ht="33.75" customHeight="1">
      <c r="A83" s="13" t="s">
        <v>5</v>
      </c>
      <c r="B83" s="43" t="s">
        <v>212</v>
      </c>
      <c r="C83" s="43" t="s">
        <v>206</v>
      </c>
      <c r="D83" s="43" t="s">
        <v>218</v>
      </c>
      <c r="E83" s="24" t="s">
        <v>118</v>
      </c>
      <c r="F83" s="24"/>
      <c r="G83" s="65">
        <f t="shared" si="11"/>
        <v>901.3</v>
      </c>
      <c r="H83" s="65">
        <f t="shared" si="11"/>
        <v>0</v>
      </c>
      <c r="I83" s="65">
        <f t="shared" si="11"/>
        <v>0</v>
      </c>
      <c r="J83" s="65">
        <f t="shared" si="11"/>
        <v>0</v>
      </c>
      <c r="K83" s="149">
        <f t="shared" si="11"/>
        <v>901.3</v>
      </c>
    </row>
    <row r="84" spans="1:11" ht="65.25" customHeight="1">
      <c r="A84" s="14" t="s">
        <v>121</v>
      </c>
      <c r="B84" s="35" t="s">
        <v>212</v>
      </c>
      <c r="C84" s="35" t="s">
        <v>206</v>
      </c>
      <c r="D84" s="35" t="s">
        <v>218</v>
      </c>
      <c r="E84" s="15" t="s">
        <v>125</v>
      </c>
      <c r="F84" s="15"/>
      <c r="G84" s="68">
        <f t="shared" si="11"/>
        <v>901.3</v>
      </c>
      <c r="H84" s="68">
        <f t="shared" si="11"/>
        <v>0</v>
      </c>
      <c r="I84" s="68">
        <f t="shared" si="11"/>
        <v>0</v>
      </c>
      <c r="J84" s="68">
        <f t="shared" si="11"/>
        <v>0</v>
      </c>
      <c r="K84" s="152">
        <f t="shared" si="11"/>
        <v>901.3</v>
      </c>
    </row>
    <row r="85" spans="1:11" ht="33.75" customHeight="1">
      <c r="A85" s="14" t="s">
        <v>432</v>
      </c>
      <c r="B85" s="35" t="s">
        <v>212</v>
      </c>
      <c r="C85" s="35" t="s">
        <v>206</v>
      </c>
      <c r="D85" s="35" t="s">
        <v>218</v>
      </c>
      <c r="E85" s="15" t="s">
        <v>122</v>
      </c>
      <c r="F85" s="15"/>
      <c r="G85" s="68">
        <f>G86+G87</f>
        <v>901.3</v>
      </c>
      <c r="H85" s="68">
        <f>H86+H87</f>
        <v>0</v>
      </c>
      <c r="I85" s="68">
        <f>I86+I87</f>
        <v>0</v>
      </c>
      <c r="J85" s="68">
        <f>J86+J87</f>
        <v>0</v>
      </c>
      <c r="K85" s="152">
        <f>K86+K87</f>
        <v>901.3</v>
      </c>
    </row>
    <row r="86" spans="1:11" ht="79.5" customHeight="1">
      <c r="A86" s="3" t="s">
        <v>13</v>
      </c>
      <c r="B86" s="36" t="s">
        <v>212</v>
      </c>
      <c r="C86" s="36" t="s">
        <v>206</v>
      </c>
      <c r="D86" s="36" t="s">
        <v>218</v>
      </c>
      <c r="E86" s="4" t="s">
        <v>122</v>
      </c>
      <c r="F86" s="4" t="s">
        <v>14</v>
      </c>
      <c r="G86" s="69">
        <v>851.3</v>
      </c>
      <c r="H86" s="69"/>
      <c r="I86" s="69"/>
      <c r="J86" s="69"/>
      <c r="K86" s="153">
        <f>G86+J86</f>
        <v>851.3</v>
      </c>
    </row>
    <row r="87" spans="1:11" ht="36.75" customHeight="1">
      <c r="A87" s="3" t="s">
        <v>15</v>
      </c>
      <c r="B87" s="36" t="s">
        <v>212</v>
      </c>
      <c r="C87" s="36" t="s">
        <v>206</v>
      </c>
      <c r="D87" s="36" t="s">
        <v>218</v>
      </c>
      <c r="E87" s="4" t="s">
        <v>122</v>
      </c>
      <c r="F87" s="4" t="s">
        <v>16</v>
      </c>
      <c r="G87" s="69">
        <v>50</v>
      </c>
      <c r="H87" s="69"/>
      <c r="I87" s="69"/>
      <c r="J87" s="69"/>
      <c r="K87" s="153">
        <f>G87+J87</f>
        <v>50</v>
      </c>
    </row>
    <row r="88" spans="1:11" ht="22.5" customHeight="1">
      <c r="A88" s="10" t="s">
        <v>126</v>
      </c>
      <c r="B88" s="34" t="s">
        <v>212</v>
      </c>
      <c r="C88" s="34" t="s">
        <v>206</v>
      </c>
      <c r="D88" s="34" t="s">
        <v>218</v>
      </c>
      <c r="E88" s="9" t="s">
        <v>127</v>
      </c>
      <c r="F88" s="9"/>
      <c r="G88" s="70">
        <f aca="true" t="shared" si="12" ref="G88:K90">G89</f>
        <v>150</v>
      </c>
      <c r="H88" s="70">
        <f t="shared" si="12"/>
        <v>0</v>
      </c>
      <c r="I88" s="70">
        <f t="shared" si="12"/>
        <v>0</v>
      </c>
      <c r="J88" s="70">
        <f t="shared" si="12"/>
        <v>0</v>
      </c>
      <c r="K88" s="157">
        <f t="shared" si="12"/>
        <v>150</v>
      </c>
    </row>
    <row r="89" spans="1:11" ht="36.75" customHeight="1">
      <c r="A89" s="11" t="s">
        <v>128</v>
      </c>
      <c r="B89" s="34" t="s">
        <v>212</v>
      </c>
      <c r="C89" s="34" t="s">
        <v>206</v>
      </c>
      <c r="D89" s="34" t="s">
        <v>218</v>
      </c>
      <c r="E89" s="9" t="s">
        <v>130</v>
      </c>
      <c r="F89" s="9"/>
      <c r="G89" s="70">
        <f t="shared" si="12"/>
        <v>150</v>
      </c>
      <c r="H89" s="70">
        <f t="shared" si="12"/>
        <v>0</v>
      </c>
      <c r="I89" s="70">
        <f t="shared" si="12"/>
        <v>0</v>
      </c>
      <c r="J89" s="70">
        <f t="shared" si="12"/>
        <v>0</v>
      </c>
      <c r="K89" s="157">
        <f t="shared" si="12"/>
        <v>150</v>
      </c>
    </row>
    <row r="90" spans="1:11" ht="22.5" customHeight="1">
      <c r="A90" s="5" t="s">
        <v>129</v>
      </c>
      <c r="B90" s="36" t="s">
        <v>212</v>
      </c>
      <c r="C90" s="36" t="s">
        <v>206</v>
      </c>
      <c r="D90" s="36" t="s">
        <v>218</v>
      </c>
      <c r="E90" s="4" t="s">
        <v>130</v>
      </c>
      <c r="F90" s="4"/>
      <c r="G90" s="69">
        <f t="shared" si="12"/>
        <v>150</v>
      </c>
      <c r="H90" s="69">
        <f t="shared" si="12"/>
        <v>0</v>
      </c>
      <c r="I90" s="69">
        <f t="shared" si="12"/>
        <v>0</v>
      </c>
      <c r="J90" s="69">
        <f t="shared" si="12"/>
        <v>0</v>
      </c>
      <c r="K90" s="153">
        <f t="shared" si="12"/>
        <v>150</v>
      </c>
    </row>
    <row r="91" spans="1:11" ht="36.75" customHeight="1">
      <c r="A91" s="3" t="s">
        <v>15</v>
      </c>
      <c r="B91" s="36" t="s">
        <v>212</v>
      </c>
      <c r="C91" s="36" t="s">
        <v>206</v>
      </c>
      <c r="D91" s="36" t="s">
        <v>218</v>
      </c>
      <c r="E91" s="4" t="s">
        <v>130</v>
      </c>
      <c r="F91" s="4" t="s">
        <v>16</v>
      </c>
      <c r="G91" s="69">
        <v>150</v>
      </c>
      <c r="H91" s="69"/>
      <c r="I91" s="69"/>
      <c r="J91" s="69"/>
      <c r="K91" s="153">
        <f>G91+J91</f>
        <v>150</v>
      </c>
    </row>
    <row r="92" spans="1:11" ht="19.5" customHeight="1">
      <c r="A92" s="29" t="s">
        <v>138</v>
      </c>
      <c r="B92" s="39" t="s">
        <v>212</v>
      </c>
      <c r="C92" s="39" t="s">
        <v>206</v>
      </c>
      <c r="D92" s="39" t="s">
        <v>218</v>
      </c>
      <c r="E92" s="30" t="s">
        <v>33</v>
      </c>
      <c r="F92" s="30"/>
      <c r="G92" s="67">
        <f aca="true" t="shared" si="13" ref="G92:K95">G93</f>
        <v>2346</v>
      </c>
      <c r="H92" s="67">
        <f t="shared" si="13"/>
        <v>0</v>
      </c>
      <c r="I92" s="67">
        <f t="shared" si="13"/>
        <v>0</v>
      </c>
      <c r="J92" s="67">
        <f t="shared" si="13"/>
        <v>0</v>
      </c>
      <c r="K92" s="151">
        <f t="shared" si="13"/>
        <v>2346</v>
      </c>
    </row>
    <row r="93" spans="1:11" ht="25.5" customHeight="1">
      <c r="A93" s="13" t="s">
        <v>32</v>
      </c>
      <c r="B93" s="43" t="s">
        <v>212</v>
      </c>
      <c r="C93" s="43" t="s">
        <v>206</v>
      </c>
      <c r="D93" s="43" t="s">
        <v>218</v>
      </c>
      <c r="E93" s="24" t="s">
        <v>139</v>
      </c>
      <c r="F93" s="24"/>
      <c r="G93" s="65">
        <f t="shared" si="13"/>
        <v>2346</v>
      </c>
      <c r="H93" s="65">
        <f t="shared" si="13"/>
        <v>0</v>
      </c>
      <c r="I93" s="65">
        <f t="shared" si="13"/>
        <v>0</v>
      </c>
      <c r="J93" s="65">
        <f t="shared" si="13"/>
        <v>0</v>
      </c>
      <c r="K93" s="149">
        <f t="shared" si="13"/>
        <v>2346</v>
      </c>
    </row>
    <row r="94" spans="1:11" ht="50.25" customHeight="1">
      <c r="A94" s="29" t="s">
        <v>42</v>
      </c>
      <c r="B94" s="39" t="s">
        <v>212</v>
      </c>
      <c r="C94" s="39" t="s">
        <v>206</v>
      </c>
      <c r="D94" s="39" t="s">
        <v>218</v>
      </c>
      <c r="E94" s="30" t="s">
        <v>141</v>
      </c>
      <c r="F94" s="30"/>
      <c r="G94" s="67">
        <f t="shared" si="13"/>
        <v>2346</v>
      </c>
      <c r="H94" s="67">
        <f t="shared" si="13"/>
        <v>0</v>
      </c>
      <c r="I94" s="67">
        <f t="shared" si="13"/>
        <v>0</v>
      </c>
      <c r="J94" s="67">
        <f t="shared" si="13"/>
        <v>0</v>
      </c>
      <c r="K94" s="151">
        <f t="shared" si="13"/>
        <v>2346</v>
      </c>
    </row>
    <row r="95" spans="1:11" ht="80.25" customHeight="1">
      <c r="A95" s="27" t="s">
        <v>34</v>
      </c>
      <c r="B95" s="40" t="s">
        <v>212</v>
      </c>
      <c r="C95" s="40" t="s">
        <v>206</v>
      </c>
      <c r="D95" s="40" t="s">
        <v>218</v>
      </c>
      <c r="E95" s="28" t="s">
        <v>142</v>
      </c>
      <c r="F95" s="28"/>
      <c r="G95" s="71">
        <f t="shared" si="13"/>
        <v>2346</v>
      </c>
      <c r="H95" s="71">
        <f t="shared" si="13"/>
        <v>0</v>
      </c>
      <c r="I95" s="71">
        <f t="shared" si="13"/>
        <v>0</v>
      </c>
      <c r="J95" s="71">
        <f t="shared" si="13"/>
        <v>0</v>
      </c>
      <c r="K95" s="155">
        <f t="shared" si="13"/>
        <v>2346</v>
      </c>
    </row>
    <row r="96" spans="1:11" ht="37.5" customHeight="1">
      <c r="A96" s="27" t="s">
        <v>15</v>
      </c>
      <c r="B96" s="40" t="s">
        <v>212</v>
      </c>
      <c r="C96" s="40" t="s">
        <v>206</v>
      </c>
      <c r="D96" s="40" t="s">
        <v>218</v>
      </c>
      <c r="E96" s="28" t="s">
        <v>142</v>
      </c>
      <c r="F96" s="28" t="s">
        <v>16</v>
      </c>
      <c r="G96" s="71">
        <v>2346</v>
      </c>
      <c r="H96" s="71"/>
      <c r="I96" s="71"/>
      <c r="J96" s="71"/>
      <c r="K96" s="155">
        <f>G96+J96</f>
        <v>2346</v>
      </c>
    </row>
    <row r="97" spans="1:11" ht="15.75">
      <c r="A97" s="13" t="s">
        <v>197</v>
      </c>
      <c r="B97" s="43" t="s">
        <v>212</v>
      </c>
      <c r="C97" s="43" t="s">
        <v>206</v>
      </c>
      <c r="D97" s="43" t="s">
        <v>218</v>
      </c>
      <c r="E97" s="24" t="s">
        <v>39</v>
      </c>
      <c r="F97" s="24"/>
      <c r="G97" s="65">
        <f>G98+G106</f>
        <v>1550</v>
      </c>
      <c r="H97" s="65">
        <f>H98+H106</f>
        <v>0</v>
      </c>
      <c r="I97" s="65">
        <f>I98+I106</f>
        <v>0</v>
      </c>
      <c r="J97" s="65">
        <f>J98+J106</f>
        <v>0</v>
      </c>
      <c r="K97" s="149">
        <f>K98+K106</f>
        <v>1550</v>
      </c>
    </row>
    <row r="98" spans="1:11" ht="51.75" customHeight="1">
      <c r="A98" s="13" t="s">
        <v>140</v>
      </c>
      <c r="B98" s="35" t="s">
        <v>212</v>
      </c>
      <c r="C98" s="35" t="s">
        <v>206</v>
      </c>
      <c r="D98" s="35" t="s">
        <v>218</v>
      </c>
      <c r="E98" s="15" t="s">
        <v>181</v>
      </c>
      <c r="F98" s="15"/>
      <c r="G98" s="68">
        <f>G99</f>
        <v>1300</v>
      </c>
      <c r="H98" s="68">
        <f>H99</f>
        <v>0</v>
      </c>
      <c r="I98" s="68">
        <f>I99</f>
        <v>0</v>
      </c>
      <c r="J98" s="68">
        <f>J99</f>
        <v>0</v>
      </c>
      <c r="K98" s="152">
        <f>K99</f>
        <v>1300</v>
      </c>
    </row>
    <row r="99" spans="1:11" ht="100.5" customHeight="1">
      <c r="A99" s="10" t="s">
        <v>146</v>
      </c>
      <c r="B99" s="34" t="s">
        <v>212</v>
      </c>
      <c r="C99" s="34" t="s">
        <v>206</v>
      </c>
      <c r="D99" s="34" t="s">
        <v>218</v>
      </c>
      <c r="E99" s="9" t="s">
        <v>184</v>
      </c>
      <c r="F99" s="9"/>
      <c r="G99" s="70">
        <f>G100+G102+G104</f>
        <v>1300</v>
      </c>
      <c r="H99" s="70">
        <f>H100+H102+H104</f>
        <v>0</v>
      </c>
      <c r="I99" s="70">
        <f>I100+I102+I104</f>
        <v>0</v>
      </c>
      <c r="J99" s="70">
        <f>J100+J102+J104</f>
        <v>0</v>
      </c>
      <c r="K99" s="157">
        <f>K100+K102+K104</f>
        <v>1300</v>
      </c>
    </row>
    <row r="100" spans="1:11" ht="46.5" customHeight="1">
      <c r="A100" s="14" t="s">
        <v>145</v>
      </c>
      <c r="B100" s="35" t="s">
        <v>212</v>
      </c>
      <c r="C100" s="35" t="s">
        <v>206</v>
      </c>
      <c r="D100" s="35" t="s">
        <v>218</v>
      </c>
      <c r="E100" s="15" t="s">
        <v>185</v>
      </c>
      <c r="F100" s="15"/>
      <c r="G100" s="68">
        <f>G101</f>
        <v>700</v>
      </c>
      <c r="H100" s="68">
        <f>H101</f>
        <v>0</v>
      </c>
      <c r="I100" s="68">
        <f>I101</f>
        <v>0</v>
      </c>
      <c r="J100" s="68">
        <f>J101</f>
        <v>0</v>
      </c>
      <c r="K100" s="152">
        <f>K101</f>
        <v>700</v>
      </c>
    </row>
    <row r="101" spans="1:11" ht="39" customHeight="1">
      <c r="A101" s="3" t="s">
        <v>15</v>
      </c>
      <c r="B101" s="51" t="s">
        <v>212</v>
      </c>
      <c r="C101" s="51" t="s">
        <v>206</v>
      </c>
      <c r="D101" s="51" t="s">
        <v>218</v>
      </c>
      <c r="E101" s="52" t="s">
        <v>185</v>
      </c>
      <c r="F101" s="4" t="s">
        <v>16</v>
      </c>
      <c r="G101" s="69">
        <v>700</v>
      </c>
      <c r="H101" s="69"/>
      <c r="I101" s="69"/>
      <c r="J101" s="69"/>
      <c r="K101" s="153">
        <f>G101+J101</f>
        <v>700</v>
      </c>
    </row>
    <row r="102" spans="1:11" ht="31.5">
      <c r="A102" s="14" t="s">
        <v>147</v>
      </c>
      <c r="B102" s="35" t="s">
        <v>212</v>
      </c>
      <c r="C102" s="35" t="s">
        <v>206</v>
      </c>
      <c r="D102" s="35" t="s">
        <v>218</v>
      </c>
      <c r="E102" s="15" t="s">
        <v>219</v>
      </c>
      <c r="F102" s="15"/>
      <c r="G102" s="68">
        <f>G103</f>
        <v>300</v>
      </c>
      <c r="H102" s="68">
        <f>H103</f>
        <v>0</v>
      </c>
      <c r="I102" s="68">
        <f>I103</f>
        <v>0</v>
      </c>
      <c r="J102" s="68">
        <f>J103</f>
        <v>0</v>
      </c>
      <c r="K102" s="152">
        <f>K103</f>
        <v>300</v>
      </c>
    </row>
    <row r="103" spans="1:11" ht="35.25" customHeight="1">
      <c r="A103" s="3" t="s">
        <v>15</v>
      </c>
      <c r="B103" s="36" t="s">
        <v>212</v>
      </c>
      <c r="C103" s="36" t="s">
        <v>206</v>
      </c>
      <c r="D103" s="36" t="s">
        <v>218</v>
      </c>
      <c r="E103" s="4" t="s">
        <v>219</v>
      </c>
      <c r="F103" s="4" t="s">
        <v>16</v>
      </c>
      <c r="G103" s="69">
        <v>300</v>
      </c>
      <c r="H103" s="69"/>
      <c r="I103" s="69"/>
      <c r="J103" s="69"/>
      <c r="K103" s="153">
        <f>G103+J103</f>
        <v>300</v>
      </c>
    </row>
    <row r="104" spans="1:11" ht="36.75" customHeight="1">
      <c r="A104" s="14" t="s">
        <v>148</v>
      </c>
      <c r="B104" s="35" t="s">
        <v>212</v>
      </c>
      <c r="C104" s="35" t="s">
        <v>206</v>
      </c>
      <c r="D104" s="35" t="s">
        <v>218</v>
      </c>
      <c r="E104" s="15" t="s">
        <v>220</v>
      </c>
      <c r="F104" s="15"/>
      <c r="G104" s="68">
        <f>G105</f>
        <v>300</v>
      </c>
      <c r="H104" s="68">
        <f>H105</f>
        <v>0</v>
      </c>
      <c r="I104" s="68">
        <f>I105</f>
        <v>0</v>
      </c>
      <c r="J104" s="68">
        <f>J105</f>
        <v>0</v>
      </c>
      <c r="K104" s="152">
        <f>K105</f>
        <v>300</v>
      </c>
    </row>
    <row r="105" spans="1:11" ht="31.5">
      <c r="A105" s="3" t="s">
        <v>15</v>
      </c>
      <c r="B105" s="36" t="s">
        <v>212</v>
      </c>
      <c r="C105" s="36" t="s">
        <v>206</v>
      </c>
      <c r="D105" s="36" t="s">
        <v>218</v>
      </c>
      <c r="E105" s="4" t="s">
        <v>220</v>
      </c>
      <c r="F105" s="4" t="s">
        <v>16</v>
      </c>
      <c r="G105" s="69">
        <v>300</v>
      </c>
      <c r="H105" s="69"/>
      <c r="I105" s="69"/>
      <c r="J105" s="69"/>
      <c r="K105" s="153">
        <f>G105+J105</f>
        <v>300</v>
      </c>
    </row>
    <row r="106" spans="1:11" ht="65.25" customHeight="1">
      <c r="A106" s="13" t="s">
        <v>149</v>
      </c>
      <c r="B106" s="36" t="s">
        <v>212</v>
      </c>
      <c r="C106" s="36" t="s">
        <v>206</v>
      </c>
      <c r="D106" s="36" t="s">
        <v>218</v>
      </c>
      <c r="E106" s="4" t="s">
        <v>186</v>
      </c>
      <c r="F106" s="4"/>
      <c r="G106" s="69">
        <f aca="true" t="shared" si="14" ref="G106:K108">G107</f>
        <v>250</v>
      </c>
      <c r="H106" s="69">
        <f t="shared" si="14"/>
        <v>0</v>
      </c>
      <c r="I106" s="69">
        <f t="shared" si="14"/>
        <v>0</v>
      </c>
      <c r="J106" s="69">
        <f t="shared" si="14"/>
        <v>0</v>
      </c>
      <c r="K106" s="153">
        <f t="shared" si="14"/>
        <v>250</v>
      </c>
    </row>
    <row r="107" spans="1:11" ht="66" customHeight="1">
      <c r="A107" s="14" t="s">
        <v>150</v>
      </c>
      <c r="B107" s="35" t="s">
        <v>212</v>
      </c>
      <c r="C107" s="35" t="s">
        <v>206</v>
      </c>
      <c r="D107" s="35" t="s">
        <v>218</v>
      </c>
      <c r="E107" s="15" t="s">
        <v>187</v>
      </c>
      <c r="F107" s="15"/>
      <c r="G107" s="68">
        <f t="shared" si="14"/>
        <v>250</v>
      </c>
      <c r="H107" s="68">
        <f t="shared" si="14"/>
        <v>0</v>
      </c>
      <c r="I107" s="68">
        <f t="shared" si="14"/>
        <v>0</v>
      </c>
      <c r="J107" s="68">
        <f t="shared" si="14"/>
        <v>0</v>
      </c>
      <c r="K107" s="152">
        <f t="shared" si="14"/>
        <v>250</v>
      </c>
    </row>
    <row r="108" spans="1:11" ht="36" customHeight="1">
      <c r="A108" s="3" t="s">
        <v>411</v>
      </c>
      <c r="B108" s="36" t="s">
        <v>212</v>
      </c>
      <c r="C108" s="36" t="s">
        <v>206</v>
      </c>
      <c r="D108" s="36" t="s">
        <v>218</v>
      </c>
      <c r="E108" s="4" t="s">
        <v>188</v>
      </c>
      <c r="F108" s="4"/>
      <c r="G108" s="69">
        <f t="shared" si="14"/>
        <v>250</v>
      </c>
      <c r="H108" s="69">
        <f t="shared" si="14"/>
        <v>0</v>
      </c>
      <c r="I108" s="69">
        <f t="shared" si="14"/>
        <v>0</v>
      </c>
      <c r="J108" s="69">
        <f t="shared" si="14"/>
        <v>0</v>
      </c>
      <c r="K108" s="153">
        <f t="shared" si="14"/>
        <v>250</v>
      </c>
    </row>
    <row r="109" spans="1:11" ht="36" customHeight="1">
      <c r="A109" s="3" t="s">
        <v>15</v>
      </c>
      <c r="B109" s="36" t="s">
        <v>212</v>
      </c>
      <c r="C109" s="36" t="s">
        <v>206</v>
      </c>
      <c r="D109" s="36" t="s">
        <v>218</v>
      </c>
      <c r="E109" s="4" t="s">
        <v>188</v>
      </c>
      <c r="F109" s="4" t="s">
        <v>16</v>
      </c>
      <c r="G109" s="69">
        <v>250</v>
      </c>
      <c r="H109" s="69"/>
      <c r="I109" s="69"/>
      <c r="J109" s="69"/>
      <c r="K109" s="153">
        <f>G109+J109</f>
        <v>250</v>
      </c>
    </row>
    <row r="110" spans="1:11" s="61" customFormat="1" ht="36" customHeight="1">
      <c r="A110" s="10" t="s">
        <v>269</v>
      </c>
      <c r="B110" s="43" t="s">
        <v>212</v>
      </c>
      <c r="C110" s="43" t="s">
        <v>206</v>
      </c>
      <c r="D110" s="43" t="s">
        <v>218</v>
      </c>
      <c r="E110" s="24" t="s">
        <v>276</v>
      </c>
      <c r="F110" s="24"/>
      <c r="G110" s="70"/>
      <c r="H110" s="70"/>
      <c r="I110" s="70"/>
      <c r="J110" s="70">
        <f>J111</f>
        <v>1765.28</v>
      </c>
      <c r="K110" s="157">
        <f>K111</f>
        <v>1765.28</v>
      </c>
    </row>
    <row r="111" spans="1:11" s="62" customFormat="1" ht="48" customHeight="1">
      <c r="A111" s="14" t="s">
        <v>272</v>
      </c>
      <c r="B111" s="39" t="s">
        <v>212</v>
      </c>
      <c r="C111" s="39" t="s">
        <v>206</v>
      </c>
      <c r="D111" s="39" t="s">
        <v>218</v>
      </c>
      <c r="E111" s="30" t="s">
        <v>279</v>
      </c>
      <c r="F111" s="30"/>
      <c r="G111" s="68"/>
      <c r="H111" s="68"/>
      <c r="I111" s="68"/>
      <c r="J111" s="68">
        <f>J112</f>
        <v>1765.28</v>
      </c>
      <c r="K111" s="152">
        <f>K112</f>
        <v>1765.28</v>
      </c>
    </row>
    <row r="112" spans="1:11" ht="27.75" customHeight="1">
      <c r="A112" s="3" t="s">
        <v>48</v>
      </c>
      <c r="B112" s="40" t="s">
        <v>212</v>
      </c>
      <c r="C112" s="40" t="s">
        <v>206</v>
      </c>
      <c r="D112" s="40" t="s">
        <v>218</v>
      </c>
      <c r="E112" s="28" t="s">
        <v>279</v>
      </c>
      <c r="F112" s="28" t="s">
        <v>17</v>
      </c>
      <c r="G112" s="69"/>
      <c r="H112" s="69"/>
      <c r="I112" s="69"/>
      <c r="J112" s="69">
        <v>1765.28</v>
      </c>
      <c r="K112" s="153">
        <f>J112</f>
        <v>1765.28</v>
      </c>
    </row>
    <row r="113" spans="1:11" ht="24" customHeight="1">
      <c r="A113" s="47" t="s">
        <v>221</v>
      </c>
      <c r="B113" s="48" t="s">
        <v>212</v>
      </c>
      <c r="C113" s="48" t="s">
        <v>214</v>
      </c>
      <c r="D113" s="48"/>
      <c r="E113" s="49"/>
      <c r="F113" s="49"/>
      <c r="G113" s="74">
        <f>G114+G120+G126</f>
        <v>16050</v>
      </c>
      <c r="H113" s="74">
        <f>H114+H120+H126</f>
        <v>0</v>
      </c>
      <c r="I113" s="74">
        <f>I114+I120+I126</f>
        <v>0</v>
      </c>
      <c r="J113" s="74">
        <f>J114+J120+J126</f>
        <v>0</v>
      </c>
      <c r="K113" s="161">
        <f>K114+K120+K126</f>
        <v>16050</v>
      </c>
    </row>
    <row r="114" spans="1:11" ht="30" customHeight="1">
      <c r="A114" s="10" t="s">
        <v>222</v>
      </c>
      <c r="B114" s="34" t="s">
        <v>212</v>
      </c>
      <c r="C114" s="34" t="s">
        <v>214</v>
      </c>
      <c r="D114" s="34" t="s">
        <v>223</v>
      </c>
      <c r="E114" s="9"/>
      <c r="F114" s="9"/>
      <c r="G114" s="75" t="str">
        <f aca="true" t="shared" si="15" ref="G114:K118">G115</f>
        <v>1050</v>
      </c>
      <c r="H114" s="75">
        <f t="shared" si="15"/>
        <v>0</v>
      </c>
      <c r="I114" s="75">
        <f t="shared" si="15"/>
        <v>0</v>
      </c>
      <c r="J114" s="75">
        <f t="shared" si="15"/>
        <v>0</v>
      </c>
      <c r="K114" s="162">
        <f t="shared" si="15"/>
        <v>1050</v>
      </c>
    </row>
    <row r="115" spans="1:11" ht="30" customHeight="1">
      <c r="A115" s="13" t="s">
        <v>197</v>
      </c>
      <c r="B115" s="43" t="s">
        <v>212</v>
      </c>
      <c r="C115" s="43" t="s">
        <v>214</v>
      </c>
      <c r="D115" s="43" t="s">
        <v>223</v>
      </c>
      <c r="E115" s="24" t="s">
        <v>39</v>
      </c>
      <c r="F115" s="24"/>
      <c r="G115" s="74" t="str">
        <f t="shared" si="15"/>
        <v>1050</v>
      </c>
      <c r="H115" s="74">
        <f t="shared" si="15"/>
        <v>0</v>
      </c>
      <c r="I115" s="74">
        <f t="shared" si="15"/>
        <v>0</v>
      </c>
      <c r="J115" s="74">
        <f t="shared" si="15"/>
        <v>0</v>
      </c>
      <c r="K115" s="161">
        <f t="shared" si="15"/>
        <v>1050</v>
      </c>
    </row>
    <row r="116" spans="1:11" ht="30" customHeight="1">
      <c r="A116" s="13" t="s">
        <v>140</v>
      </c>
      <c r="B116" s="35" t="s">
        <v>212</v>
      </c>
      <c r="C116" s="35" t="s">
        <v>214</v>
      </c>
      <c r="D116" s="35" t="s">
        <v>223</v>
      </c>
      <c r="E116" s="15" t="s">
        <v>181</v>
      </c>
      <c r="F116" s="24"/>
      <c r="G116" s="74" t="str">
        <f t="shared" si="15"/>
        <v>1050</v>
      </c>
      <c r="H116" s="74">
        <f t="shared" si="15"/>
        <v>0</v>
      </c>
      <c r="I116" s="74">
        <f t="shared" si="15"/>
        <v>0</v>
      </c>
      <c r="J116" s="74">
        <f t="shared" si="15"/>
        <v>0</v>
      </c>
      <c r="K116" s="161">
        <f t="shared" si="15"/>
        <v>1050</v>
      </c>
    </row>
    <row r="117" spans="1:12" ht="36.75" customHeight="1">
      <c r="A117" s="14" t="s">
        <v>143</v>
      </c>
      <c r="B117" s="53">
        <v>211</v>
      </c>
      <c r="C117" s="35" t="s">
        <v>214</v>
      </c>
      <c r="D117" s="35" t="s">
        <v>223</v>
      </c>
      <c r="E117" s="55" t="s">
        <v>182</v>
      </c>
      <c r="F117" s="15"/>
      <c r="G117" s="116" t="str">
        <f t="shared" si="15"/>
        <v>1050</v>
      </c>
      <c r="H117" s="116">
        <f t="shared" si="15"/>
        <v>0</v>
      </c>
      <c r="I117" s="116">
        <f t="shared" si="15"/>
        <v>0</v>
      </c>
      <c r="J117" s="116">
        <f t="shared" si="15"/>
        <v>0</v>
      </c>
      <c r="K117" s="116">
        <f t="shared" si="15"/>
        <v>1050</v>
      </c>
      <c r="L117" s="115"/>
    </row>
    <row r="118" spans="1:12" s="2" customFormat="1" ht="94.5" customHeight="1">
      <c r="A118" s="3" t="s">
        <v>144</v>
      </c>
      <c r="B118" s="134">
        <v>211</v>
      </c>
      <c r="C118" s="36" t="s">
        <v>214</v>
      </c>
      <c r="D118" s="36" t="s">
        <v>223</v>
      </c>
      <c r="E118" s="56" t="s">
        <v>183</v>
      </c>
      <c r="F118" s="4"/>
      <c r="G118" s="135" t="str">
        <f t="shared" si="15"/>
        <v>1050</v>
      </c>
      <c r="H118" s="135">
        <f t="shared" si="15"/>
        <v>0</v>
      </c>
      <c r="I118" s="135">
        <f t="shared" si="15"/>
        <v>0</v>
      </c>
      <c r="J118" s="135">
        <f t="shared" si="15"/>
        <v>0</v>
      </c>
      <c r="K118" s="163">
        <f t="shared" si="15"/>
        <v>1050</v>
      </c>
      <c r="L118" s="136"/>
    </row>
    <row r="119" spans="1:12" ht="44.25" customHeight="1">
      <c r="A119" s="3" t="s">
        <v>15</v>
      </c>
      <c r="B119" s="54">
        <v>211</v>
      </c>
      <c r="C119" s="36" t="s">
        <v>214</v>
      </c>
      <c r="D119" s="36" t="s">
        <v>223</v>
      </c>
      <c r="E119" s="56" t="s">
        <v>183</v>
      </c>
      <c r="F119" s="4" t="s">
        <v>16</v>
      </c>
      <c r="G119" s="76" t="s">
        <v>224</v>
      </c>
      <c r="H119" s="76"/>
      <c r="I119" s="76"/>
      <c r="J119" s="76"/>
      <c r="K119" s="164">
        <f>G119+J119</f>
        <v>1050</v>
      </c>
      <c r="L119" s="57"/>
    </row>
    <row r="120" spans="1:12" ht="24.75" customHeight="1">
      <c r="A120" s="10" t="s">
        <v>225</v>
      </c>
      <c r="B120" s="58">
        <v>211</v>
      </c>
      <c r="C120" s="34" t="s">
        <v>214</v>
      </c>
      <c r="D120" s="34" t="s">
        <v>226</v>
      </c>
      <c r="E120" s="59"/>
      <c r="F120" s="9"/>
      <c r="G120" s="70">
        <f>G121</f>
        <v>13000</v>
      </c>
      <c r="H120" s="70">
        <f>H122</f>
        <v>0</v>
      </c>
      <c r="I120" s="70">
        <f>I122</f>
        <v>0</v>
      </c>
      <c r="J120" s="70">
        <f>J122</f>
        <v>0</v>
      </c>
      <c r="K120" s="157">
        <f>K122</f>
        <v>13000</v>
      </c>
      <c r="L120" s="57"/>
    </row>
    <row r="121" spans="1:12" ht="24.75" customHeight="1">
      <c r="A121" s="10" t="s">
        <v>383</v>
      </c>
      <c r="B121" s="58">
        <v>211</v>
      </c>
      <c r="C121" s="34" t="s">
        <v>214</v>
      </c>
      <c r="D121" s="34" t="s">
        <v>226</v>
      </c>
      <c r="E121" s="59" t="s">
        <v>384</v>
      </c>
      <c r="F121" s="9"/>
      <c r="G121" s="70">
        <f>G122</f>
        <v>13000</v>
      </c>
      <c r="H121" s="70">
        <f aca="true" t="shared" si="16" ref="H121:K124">H122</f>
        <v>0</v>
      </c>
      <c r="I121" s="70">
        <f t="shared" si="16"/>
        <v>0</v>
      </c>
      <c r="J121" s="70">
        <f t="shared" si="16"/>
        <v>0</v>
      </c>
      <c r="K121" s="157">
        <f t="shared" si="16"/>
        <v>13000</v>
      </c>
      <c r="L121" s="57"/>
    </row>
    <row r="122" spans="1:11" ht="79.5" customHeight="1">
      <c r="A122" s="13" t="s">
        <v>189</v>
      </c>
      <c r="B122" s="43" t="s">
        <v>212</v>
      </c>
      <c r="C122" s="43" t="s">
        <v>214</v>
      </c>
      <c r="D122" s="43" t="s">
        <v>226</v>
      </c>
      <c r="E122" s="24" t="s">
        <v>100</v>
      </c>
      <c r="F122" s="24"/>
      <c r="G122" s="65">
        <f>G123</f>
        <v>13000</v>
      </c>
      <c r="H122" s="65">
        <f t="shared" si="16"/>
        <v>0</v>
      </c>
      <c r="I122" s="65">
        <f t="shared" si="16"/>
        <v>0</v>
      </c>
      <c r="J122" s="65">
        <f t="shared" si="16"/>
        <v>0</v>
      </c>
      <c r="K122" s="149">
        <f t="shared" si="16"/>
        <v>13000</v>
      </c>
    </row>
    <row r="123" spans="1:11" ht="58.5" customHeight="1">
      <c r="A123" s="14" t="s">
        <v>101</v>
      </c>
      <c r="B123" s="43" t="s">
        <v>212</v>
      </c>
      <c r="C123" s="43" t="s">
        <v>214</v>
      </c>
      <c r="D123" s="43" t="s">
        <v>226</v>
      </c>
      <c r="E123" s="15" t="s">
        <v>23</v>
      </c>
      <c r="F123" s="24"/>
      <c r="G123" s="65">
        <f>G124</f>
        <v>13000</v>
      </c>
      <c r="H123" s="65">
        <f t="shared" si="16"/>
        <v>0</v>
      </c>
      <c r="I123" s="65">
        <f t="shared" si="16"/>
        <v>0</v>
      </c>
      <c r="J123" s="65">
        <f t="shared" si="16"/>
        <v>0</v>
      </c>
      <c r="K123" s="149">
        <f t="shared" si="16"/>
        <v>13000</v>
      </c>
    </row>
    <row r="124" spans="1:11" ht="56.25" customHeight="1">
      <c r="A124" s="3" t="s">
        <v>103</v>
      </c>
      <c r="B124" s="124" t="s">
        <v>212</v>
      </c>
      <c r="C124" s="124" t="s">
        <v>214</v>
      </c>
      <c r="D124" s="124" t="s">
        <v>226</v>
      </c>
      <c r="E124" s="4" t="s">
        <v>36</v>
      </c>
      <c r="F124" s="125"/>
      <c r="G124" s="126">
        <f>G125</f>
        <v>13000</v>
      </c>
      <c r="H124" s="126">
        <f t="shared" si="16"/>
        <v>0</v>
      </c>
      <c r="I124" s="126">
        <f t="shared" si="16"/>
        <v>0</v>
      </c>
      <c r="J124" s="126">
        <f t="shared" si="16"/>
        <v>0</v>
      </c>
      <c r="K124" s="165">
        <f t="shared" si="16"/>
        <v>13000</v>
      </c>
    </row>
    <row r="125" spans="1:11" ht="37.5" customHeight="1">
      <c r="A125" s="3" t="s">
        <v>15</v>
      </c>
      <c r="B125" s="51" t="s">
        <v>212</v>
      </c>
      <c r="C125" s="51" t="s">
        <v>214</v>
      </c>
      <c r="D125" s="51" t="s">
        <v>226</v>
      </c>
      <c r="E125" s="4" t="s">
        <v>36</v>
      </c>
      <c r="F125" s="52" t="s">
        <v>16</v>
      </c>
      <c r="G125" s="113">
        <v>13000</v>
      </c>
      <c r="H125" s="113"/>
      <c r="I125" s="113"/>
      <c r="J125" s="113"/>
      <c r="K125" s="166">
        <f>G125+J125</f>
        <v>13000</v>
      </c>
    </row>
    <row r="126" spans="1:11" ht="35.25" customHeight="1">
      <c r="A126" s="10" t="s">
        <v>227</v>
      </c>
      <c r="B126" s="34" t="s">
        <v>212</v>
      </c>
      <c r="C126" s="34" t="s">
        <v>214</v>
      </c>
      <c r="D126" s="34" t="s">
        <v>228</v>
      </c>
      <c r="E126" s="9"/>
      <c r="F126" s="9"/>
      <c r="G126" s="70">
        <f aca="true" t="shared" si="17" ref="G126:K129">G127</f>
        <v>2000</v>
      </c>
      <c r="H126" s="70">
        <f t="shared" si="17"/>
        <v>0</v>
      </c>
      <c r="I126" s="70">
        <f t="shared" si="17"/>
        <v>0</v>
      </c>
      <c r="J126" s="70">
        <f t="shared" si="17"/>
        <v>0</v>
      </c>
      <c r="K126" s="157">
        <f t="shared" si="17"/>
        <v>2000</v>
      </c>
    </row>
    <row r="127" spans="1:11" ht="27" customHeight="1">
      <c r="A127" s="10" t="s">
        <v>383</v>
      </c>
      <c r="B127" s="34" t="s">
        <v>212</v>
      </c>
      <c r="C127" s="34" t="s">
        <v>214</v>
      </c>
      <c r="D127" s="34" t="s">
        <v>228</v>
      </c>
      <c r="E127" s="9" t="s">
        <v>229</v>
      </c>
      <c r="F127" s="9"/>
      <c r="G127" s="70">
        <f t="shared" si="17"/>
        <v>2000</v>
      </c>
      <c r="H127" s="70">
        <f t="shared" si="17"/>
        <v>0</v>
      </c>
      <c r="I127" s="70">
        <f t="shared" si="17"/>
        <v>0</v>
      </c>
      <c r="J127" s="70">
        <f t="shared" si="17"/>
        <v>0</v>
      </c>
      <c r="K127" s="157">
        <f t="shared" si="17"/>
        <v>2000</v>
      </c>
    </row>
    <row r="128" spans="1:11" ht="28.5" customHeight="1">
      <c r="A128" s="10" t="s">
        <v>113</v>
      </c>
      <c r="B128" s="34" t="s">
        <v>212</v>
      </c>
      <c r="C128" s="34" t="s">
        <v>214</v>
      </c>
      <c r="D128" s="34" t="s">
        <v>228</v>
      </c>
      <c r="E128" s="9" t="s">
        <v>229</v>
      </c>
      <c r="F128" s="4"/>
      <c r="G128" s="69">
        <f t="shared" si="17"/>
        <v>2000</v>
      </c>
      <c r="H128" s="69">
        <f t="shared" si="17"/>
        <v>0</v>
      </c>
      <c r="I128" s="69">
        <f t="shared" si="17"/>
        <v>0</v>
      </c>
      <c r="J128" s="69">
        <f t="shared" si="17"/>
        <v>0</v>
      </c>
      <c r="K128" s="153">
        <f t="shared" si="17"/>
        <v>2000</v>
      </c>
    </row>
    <row r="129" spans="1:11" ht="54.75" customHeight="1">
      <c r="A129" s="14" t="s">
        <v>434</v>
      </c>
      <c r="B129" s="34" t="s">
        <v>212</v>
      </c>
      <c r="C129" s="34" t="s">
        <v>214</v>
      </c>
      <c r="D129" s="34" t="s">
        <v>228</v>
      </c>
      <c r="E129" s="15" t="s">
        <v>433</v>
      </c>
      <c r="F129" s="15"/>
      <c r="G129" s="68">
        <f t="shared" si="17"/>
        <v>2000</v>
      </c>
      <c r="H129" s="68">
        <f t="shared" si="17"/>
        <v>0</v>
      </c>
      <c r="I129" s="68">
        <f t="shared" si="17"/>
        <v>0</v>
      </c>
      <c r="J129" s="68">
        <f t="shared" si="17"/>
        <v>0</v>
      </c>
      <c r="K129" s="152">
        <f t="shared" si="17"/>
        <v>2000</v>
      </c>
    </row>
    <row r="130" spans="1:11" ht="35.25" customHeight="1">
      <c r="A130" s="3" t="s">
        <v>15</v>
      </c>
      <c r="B130" s="34" t="s">
        <v>212</v>
      </c>
      <c r="C130" s="34" t="s">
        <v>214</v>
      </c>
      <c r="D130" s="34" t="s">
        <v>228</v>
      </c>
      <c r="E130" s="4" t="s">
        <v>433</v>
      </c>
      <c r="F130" s="4" t="s">
        <v>16</v>
      </c>
      <c r="G130" s="69">
        <v>2000</v>
      </c>
      <c r="H130" s="69"/>
      <c r="I130" s="69"/>
      <c r="J130" s="69"/>
      <c r="K130" s="153">
        <f>G130+I130</f>
        <v>2000</v>
      </c>
    </row>
    <row r="131" spans="1:11" ht="15.75">
      <c r="A131" s="47" t="s">
        <v>230</v>
      </c>
      <c r="B131" s="48" t="s">
        <v>212</v>
      </c>
      <c r="C131" s="48" t="s">
        <v>215</v>
      </c>
      <c r="D131" s="48"/>
      <c r="E131" s="49"/>
      <c r="F131" s="49"/>
      <c r="G131" s="66">
        <f>G132+G161+G140</f>
        <v>215057.38</v>
      </c>
      <c r="H131" s="66">
        <f>H132+H161+H140</f>
        <v>5850.59</v>
      </c>
      <c r="I131" s="66">
        <f>I132+I161+I140</f>
        <v>61501.270000000004</v>
      </c>
      <c r="J131" s="66">
        <f>J132+J161+J140</f>
        <v>30477.350000000002</v>
      </c>
      <c r="K131" s="150">
        <f>K132+K161+K140</f>
        <v>312886.5899999999</v>
      </c>
    </row>
    <row r="132" spans="1:11" ht="15.75">
      <c r="A132" s="3" t="s">
        <v>231</v>
      </c>
      <c r="B132" s="36" t="s">
        <v>212</v>
      </c>
      <c r="C132" s="36" t="s">
        <v>215</v>
      </c>
      <c r="D132" s="36" t="s">
        <v>206</v>
      </c>
      <c r="E132" s="4"/>
      <c r="F132" s="4"/>
      <c r="G132" s="69">
        <f aca="true" t="shared" si="18" ref="G132:K133">G133</f>
        <v>2890.49</v>
      </c>
      <c r="H132" s="69">
        <f t="shared" si="18"/>
        <v>0</v>
      </c>
      <c r="I132" s="69">
        <f t="shared" si="18"/>
        <v>0</v>
      </c>
      <c r="J132" s="69">
        <f t="shared" si="18"/>
        <v>96.3</v>
      </c>
      <c r="K132" s="153">
        <f t="shared" si="18"/>
        <v>2986.79</v>
      </c>
    </row>
    <row r="133" spans="1:11" s="61" customFormat="1" ht="31.5">
      <c r="A133" s="10" t="s">
        <v>383</v>
      </c>
      <c r="B133" s="34" t="s">
        <v>212</v>
      </c>
      <c r="C133" s="34" t="s">
        <v>215</v>
      </c>
      <c r="D133" s="34" t="s">
        <v>206</v>
      </c>
      <c r="E133" s="9" t="s">
        <v>384</v>
      </c>
      <c r="F133" s="9"/>
      <c r="G133" s="70">
        <f t="shared" si="18"/>
        <v>2890.49</v>
      </c>
      <c r="H133" s="70">
        <f t="shared" si="18"/>
        <v>0</v>
      </c>
      <c r="I133" s="70">
        <f t="shared" si="18"/>
        <v>0</v>
      </c>
      <c r="J133" s="70">
        <f t="shared" si="18"/>
        <v>96.3</v>
      </c>
      <c r="K133" s="157">
        <f t="shared" si="18"/>
        <v>2986.79</v>
      </c>
    </row>
    <row r="134" spans="1:11" ht="15.75">
      <c r="A134" s="10" t="s">
        <v>113</v>
      </c>
      <c r="B134" s="34" t="s">
        <v>212</v>
      </c>
      <c r="C134" s="34" t="s">
        <v>215</v>
      </c>
      <c r="D134" s="34" t="s">
        <v>206</v>
      </c>
      <c r="E134" s="22" t="s">
        <v>229</v>
      </c>
      <c r="F134" s="22"/>
      <c r="G134" s="77">
        <f>G135+G138</f>
        <v>2890.49</v>
      </c>
      <c r="H134" s="77">
        <f>H135+H138</f>
        <v>0</v>
      </c>
      <c r="I134" s="77">
        <f>I135+I138</f>
        <v>0</v>
      </c>
      <c r="J134" s="77">
        <f>J135+J138</f>
        <v>96.3</v>
      </c>
      <c r="K134" s="159">
        <f>K135+K138</f>
        <v>2986.79</v>
      </c>
    </row>
    <row r="135" spans="1:11" ht="31.5">
      <c r="A135" s="14" t="s">
        <v>37</v>
      </c>
      <c r="B135" s="35" t="s">
        <v>212</v>
      </c>
      <c r="C135" s="35" t="s">
        <v>215</v>
      </c>
      <c r="D135" s="35" t="s">
        <v>206</v>
      </c>
      <c r="E135" s="19" t="s">
        <v>232</v>
      </c>
      <c r="F135" s="19"/>
      <c r="G135" s="78">
        <f aca="true" t="shared" si="19" ref="G135:K136">G136</f>
        <v>2000</v>
      </c>
      <c r="H135" s="78">
        <f t="shared" si="19"/>
        <v>0</v>
      </c>
      <c r="I135" s="78">
        <f t="shared" si="19"/>
        <v>0</v>
      </c>
      <c r="J135" s="78">
        <f t="shared" si="19"/>
        <v>0</v>
      </c>
      <c r="K135" s="167">
        <f t="shared" si="19"/>
        <v>2000</v>
      </c>
    </row>
    <row r="136" spans="1:11" ht="31.5">
      <c r="A136" s="3" t="s">
        <v>110</v>
      </c>
      <c r="B136" s="36" t="s">
        <v>212</v>
      </c>
      <c r="C136" s="36" t="s">
        <v>215</v>
      </c>
      <c r="D136" s="36" t="s">
        <v>206</v>
      </c>
      <c r="E136" s="4" t="s">
        <v>233</v>
      </c>
      <c r="F136" s="4"/>
      <c r="G136" s="69">
        <f t="shared" si="19"/>
        <v>2000</v>
      </c>
      <c r="H136" s="69">
        <f t="shared" si="19"/>
        <v>0</v>
      </c>
      <c r="I136" s="69">
        <f t="shared" si="19"/>
        <v>0</v>
      </c>
      <c r="J136" s="69">
        <f t="shared" si="19"/>
        <v>0</v>
      </c>
      <c r="K136" s="153">
        <f t="shared" si="19"/>
        <v>2000</v>
      </c>
    </row>
    <row r="137" spans="1:11" ht="31.5">
      <c r="A137" s="3" t="s">
        <v>15</v>
      </c>
      <c r="B137" s="36" t="s">
        <v>212</v>
      </c>
      <c r="C137" s="36" t="s">
        <v>215</v>
      </c>
      <c r="D137" s="36" t="s">
        <v>206</v>
      </c>
      <c r="E137" s="4" t="s">
        <v>233</v>
      </c>
      <c r="F137" s="4" t="s">
        <v>16</v>
      </c>
      <c r="G137" s="69">
        <v>2000</v>
      </c>
      <c r="H137" s="69"/>
      <c r="I137" s="69"/>
      <c r="J137" s="69"/>
      <c r="K137" s="153">
        <f>G137+J137</f>
        <v>2000</v>
      </c>
    </row>
    <row r="138" spans="1:11" ht="15.75">
      <c r="A138" s="3" t="s">
        <v>395</v>
      </c>
      <c r="B138" s="36" t="s">
        <v>212</v>
      </c>
      <c r="C138" s="36" t="s">
        <v>215</v>
      </c>
      <c r="D138" s="36" t="s">
        <v>206</v>
      </c>
      <c r="E138" s="4" t="s">
        <v>396</v>
      </c>
      <c r="F138" s="4"/>
      <c r="G138" s="69">
        <f>G139</f>
        <v>890.49</v>
      </c>
      <c r="H138" s="69">
        <f>H139</f>
        <v>0</v>
      </c>
      <c r="I138" s="69">
        <f>I139</f>
        <v>0</v>
      </c>
      <c r="J138" s="69">
        <f>J139</f>
        <v>96.3</v>
      </c>
      <c r="K138" s="153">
        <f>K139</f>
        <v>986.79</v>
      </c>
    </row>
    <row r="139" spans="1:11" ht="31.5">
      <c r="A139" s="3" t="s">
        <v>15</v>
      </c>
      <c r="B139" s="36" t="s">
        <v>212</v>
      </c>
      <c r="C139" s="36" t="s">
        <v>215</v>
      </c>
      <c r="D139" s="36" t="s">
        <v>206</v>
      </c>
      <c r="E139" s="4" t="s">
        <v>396</v>
      </c>
      <c r="F139" s="4" t="s">
        <v>16</v>
      </c>
      <c r="G139" s="69">
        <v>890.49</v>
      </c>
      <c r="H139" s="69"/>
      <c r="I139" s="69"/>
      <c r="J139" s="69">
        <v>96.3</v>
      </c>
      <c r="K139" s="153">
        <f>G139+J139</f>
        <v>986.79</v>
      </c>
    </row>
    <row r="140" spans="1:11" ht="15.75">
      <c r="A140" s="10" t="s">
        <v>397</v>
      </c>
      <c r="B140" s="34" t="s">
        <v>212</v>
      </c>
      <c r="C140" s="34" t="s">
        <v>215</v>
      </c>
      <c r="D140" s="34" t="s">
        <v>207</v>
      </c>
      <c r="E140" s="9"/>
      <c r="F140" s="9"/>
      <c r="G140" s="70">
        <f>G147+G158+G141</f>
        <v>14095.5</v>
      </c>
      <c r="H140" s="70">
        <f>H146+H141</f>
        <v>1172.0700000000002</v>
      </c>
      <c r="I140" s="70">
        <f>I146+I141</f>
        <v>2723.86</v>
      </c>
      <c r="J140" s="70">
        <f>J146+J141</f>
        <v>6294.920000000001</v>
      </c>
      <c r="K140" s="157">
        <f>K146+K141</f>
        <v>24286.350000000002</v>
      </c>
    </row>
    <row r="141" spans="1:11" ht="31.5">
      <c r="A141" s="10" t="s">
        <v>383</v>
      </c>
      <c r="B141" s="34" t="s">
        <v>212</v>
      </c>
      <c r="C141" s="34" t="s">
        <v>215</v>
      </c>
      <c r="D141" s="34" t="s">
        <v>207</v>
      </c>
      <c r="E141" s="9" t="s">
        <v>384</v>
      </c>
      <c r="F141" s="9"/>
      <c r="G141" s="70"/>
      <c r="H141" s="70"/>
      <c r="I141" s="70"/>
      <c r="J141" s="70">
        <f aca="true" t="shared" si="20" ref="J141:K144">J142</f>
        <v>125.18</v>
      </c>
      <c r="K141" s="157">
        <f t="shared" si="20"/>
        <v>125.18</v>
      </c>
    </row>
    <row r="142" spans="1:11" ht="53.25" customHeight="1">
      <c r="A142" s="13" t="s">
        <v>107</v>
      </c>
      <c r="B142" s="34" t="s">
        <v>212</v>
      </c>
      <c r="C142" s="34" t="s">
        <v>215</v>
      </c>
      <c r="D142" s="34" t="s">
        <v>207</v>
      </c>
      <c r="E142" s="24" t="s">
        <v>38</v>
      </c>
      <c r="F142" s="9"/>
      <c r="G142" s="70"/>
      <c r="H142" s="70"/>
      <c r="I142" s="70"/>
      <c r="J142" s="70">
        <f t="shared" si="20"/>
        <v>125.18</v>
      </c>
      <c r="K142" s="157">
        <f t="shared" si="20"/>
        <v>125.18</v>
      </c>
    </row>
    <row r="143" spans="1:11" s="62" customFormat="1" ht="31.5">
      <c r="A143" s="14" t="s">
        <v>108</v>
      </c>
      <c r="B143" s="35" t="s">
        <v>212</v>
      </c>
      <c r="C143" s="35" t="s">
        <v>215</v>
      </c>
      <c r="D143" s="35" t="s">
        <v>207</v>
      </c>
      <c r="E143" s="15" t="s">
        <v>195</v>
      </c>
      <c r="F143" s="15"/>
      <c r="G143" s="68"/>
      <c r="H143" s="68"/>
      <c r="I143" s="68"/>
      <c r="J143" s="68">
        <f t="shared" si="20"/>
        <v>125.18</v>
      </c>
      <c r="K143" s="152">
        <f t="shared" si="20"/>
        <v>125.18</v>
      </c>
    </row>
    <row r="144" spans="1:11" s="62" customFormat="1" ht="31.5">
      <c r="A144" s="14" t="s">
        <v>437</v>
      </c>
      <c r="B144" s="35" t="s">
        <v>212</v>
      </c>
      <c r="C144" s="35" t="s">
        <v>215</v>
      </c>
      <c r="D144" s="35" t="s">
        <v>207</v>
      </c>
      <c r="E144" s="15" t="s">
        <v>438</v>
      </c>
      <c r="F144" s="19"/>
      <c r="G144" s="68"/>
      <c r="H144" s="68"/>
      <c r="I144" s="68"/>
      <c r="J144" s="68">
        <f t="shared" si="20"/>
        <v>125.18</v>
      </c>
      <c r="K144" s="152">
        <f t="shared" si="20"/>
        <v>125.18</v>
      </c>
    </row>
    <row r="145" spans="1:11" s="2" customFormat="1" ht="31.5">
      <c r="A145" s="3" t="s">
        <v>15</v>
      </c>
      <c r="B145" s="36" t="s">
        <v>212</v>
      </c>
      <c r="C145" s="36" t="s">
        <v>215</v>
      </c>
      <c r="D145" s="36" t="s">
        <v>207</v>
      </c>
      <c r="E145" s="4" t="s">
        <v>438</v>
      </c>
      <c r="F145" s="4" t="s">
        <v>16</v>
      </c>
      <c r="G145" s="69"/>
      <c r="H145" s="69"/>
      <c r="I145" s="69"/>
      <c r="J145" s="69">
        <v>125.18</v>
      </c>
      <c r="K145" s="153">
        <f>J145</f>
        <v>125.18</v>
      </c>
    </row>
    <row r="146" spans="1:11" ht="15.75">
      <c r="A146" s="10" t="s">
        <v>113</v>
      </c>
      <c r="B146" s="34" t="s">
        <v>212</v>
      </c>
      <c r="C146" s="34" t="s">
        <v>215</v>
      </c>
      <c r="D146" s="34" t="s">
        <v>207</v>
      </c>
      <c r="E146" s="9" t="s">
        <v>229</v>
      </c>
      <c r="F146" s="9"/>
      <c r="G146" s="70">
        <f>G147+G151+G153+G155+G158</f>
        <v>14095.5</v>
      </c>
      <c r="H146" s="70">
        <f>H147+H151+H153+H155+H158</f>
        <v>1172.0700000000002</v>
      </c>
      <c r="I146" s="70">
        <f>I147+I151+I153+I155+I158</f>
        <v>2723.86</v>
      </c>
      <c r="J146" s="70">
        <f>J147+J151+J153+J155+J158</f>
        <v>6169.740000000001</v>
      </c>
      <c r="K146" s="157">
        <f>K147+K151+K153+K155+K158</f>
        <v>24161.170000000002</v>
      </c>
    </row>
    <row r="147" spans="1:11" ht="31.5">
      <c r="A147" s="14" t="s">
        <v>412</v>
      </c>
      <c r="B147" s="35" t="s">
        <v>212</v>
      </c>
      <c r="C147" s="35" t="s">
        <v>215</v>
      </c>
      <c r="D147" s="35" t="s">
        <v>207</v>
      </c>
      <c r="E147" s="15" t="s">
        <v>398</v>
      </c>
      <c r="F147" s="15"/>
      <c r="G147" s="68">
        <f>G148</f>
        <v>5086.5</v>
      </c>
      <c r="H147" s="68">
        <f>H148</f>
        <v>91.36</v>
      </c>
      <c r="I147" s="68">
        <f>I148</f>
        <v>0</v>
      </c>
      <c r="J147" s="68">
        <f>J148</f>
        <v>1380.6000000000001</v>
      </c>
      <c r="K147" s="152">
        <f>K148</f>
        <v>6558.46</v>
      </c>
    </row>
    <row r="148" spans="1:11" ht="15.75">
      <c r="A148" s="3" t="s">
        <v>413</v>
      </c>
      <c r="B148" s="36" t="s">
        <v>212</v>
      </c>
      <c r="C148" s="36" t="s">
        <v>215</v>
      </c>
      <c r="D148" s="36" t="s">
        <v>207</v>
      </c>
      <c r="E148" s="4" t="s">
        <v>399</v>
      </c>
      <c r="F148" s="4"/>
      <c r="G148" s="69">
        <f>G149+G150</f>
        <v>5086.5</v>
      </c>
      <c r="H148" s="69">
        <f>H149+H150</f>
        <v>91.36</v>
      </c>
      <c r="I148" s="69">
        <f>I149+I150</f>
        <v>0</v>
      </c>
      <c r="J148" s="69">
        <f>J149+J150</f>
        <v>1380.6000000000001</v>
      </c>
      <c r="K148" s="153">
        <f>K149+K150</f>
        <v>6558.46</v>
      </c>
    </row>
    <row r="149" spans="1:11" ht="31.5">
      <c r="A149" s="3" t="s">
        <v>15</v>
      </c>
      <c r="B149" s="36" t="s">
        <v>212</v>
      </c>
      <c r="C149" s="36" t="s">
        <v>215</v>
      </c>
      <c r="D149" s="36" t="s">
        <v>207</v>
      </c>
      <c r="E149" s="4" t="s">
        <v>399</v>
      </c>
      <c r="F149" s="4" t="s">
        <v>16</v>
      </c>
      <c r="G149" s="69">
        <f>5092.5-1282.2-6</f>
        <v>3804.3</v>
      </c>
      <c r="H149" s="69">
        <v>91.36</v>
      </c>
      <c r="I149" s="69"/>
      <c r="J149" s="69">
        <f>98.4+1282.2</f>
        <v>1380.6000000000001</v>
      </c>
      <c r="K149" s="153">
        <f>G149+J149+H149</f>
        <v>5276.26</v>
      </c>
    </row>
    <row r="150" spans="1:11" ht="15.75">
      <c r="A150" s="3" t="s">
        <v>48</v>
      </c>
      <c r="B150" s="36" t="s">
        <v>212</v>
      </c>
      <c r="C150" s="36" t="s">
        <v>215</v>
      </c>
      <c r="D150" s="36" t="s">
        <v>207</v>
      </c>
      <c r="E150" s="4" t="s">
        <v>399</v>
      </c>
      <c r="F150" s="4" t="s">
        <v>17</v>
      </c>
      <c r="G150" s="69">
        <v>1282.2</v>
      </c>
      <c r="H150" s="69"/>
      <c r="I150" s="69"/>
      <c r="J150" s="69"/>
      <c r="K150" s="153">
        <f>G150+J150</f>
        <v>1282.2</v>
      </c>
    </row>
    <row r="151" spans="1:11" s="62" customFormat="1" ht="47.25" customHeight="1">
      <c r="A151" s="14" t="s">
        <v>501</v>
      </c>
      <c r="B151" s="35" t="s">
        <v>212</v>
      </c>
      <c r="C151" s="35" t="s">
        <v>215</v>
      </c>
      <c r="D151" s="35" t="s">
        <v>207</v>
      </c>
      <c r="E151" s="15" t="s">
        <v>491</v>
      </c>
      <c r="F151" s="15"/>
      <c r="G151" s="68"/>
      <c r="H151" s="68">
        <f>H152</f>
        <v>580.71</v>
      </c>
      <c r="I151" s="68"/>
      <c r="J151" s="68">
        <f>J152</f>
        <v>4789.14</v>
      </c>
      <c r="K151" s="152">
        <f>K152</f>
        <v>5369.85</v>
      </c>
    </row>
    <row r="152" spans="1:11" ht="33.75" customHeight="1">
      <c r="A152" s="3" t="s">
        <v>274</v>
      </c>
      <c r="B152" s="36" t="s">
        <v>212</v>
      </c>
      <c r="C152" s="36" t="s">
        <v>215</v>
      </c>
      <c r="D152" s="36" t="s">
        <v>207</v>
      </c>
      <c r="E152" s="4" t="s">
        <v>491</v>
      </c>
      <c r="F152" s="4" t="s">
        <v>282</v>
      </c>
      <c r="G152" s="69"/>
      <c r="H152" s="69">
        <v>580.71</v>
      </c>
      <c r="I152" s="69"/>
      <c r="J152" s="69">
        <v>4789.14</v>
      </c>
      <c r="K152" s="153">
        <f>H152+J152</f>
        <v>5369.85</v>
      </c>
    </row>
    <row r="153" spans="1:11" s="62" customFormat="1" ht="108.75" customHeight="1">
      <c r="A153" s="14" t="s">
        <v>493</v>
      </c>
      <c r="B153" s="35" t="s">
        <v>212</v>
      </c>
      <c r="C153" s="35" t="s">
        <v>215</v>
      </c>
      <c r="D153" s="35" t="s">
        <v>207</v>
      </c>
      <c r="E153" s="15" t="s">
        <v>492</v>
      </c>
      <c r="F153" s="15"/>
      <c r="G153" s="68"/>
      <c r="H153" s="68"/>
      <c r="I153" s="68">
        <f>I154</f>
        <v>2723.86</v>
      </c>
      <c r="J153" s="68">
        <f>J154</f>
        <v>0</v>
      </c>
      <c r="K153" s="152">
        <f>K154</f>
        <v>2723.86</v>
      </c>
    </row>
    <row r="154" spans="1:11" ht="31.5" customHeight="1">
      <c r="A154" s="3" t="s">
        <v>274</v>
      </c>
      <c r="B154" s="36" t="s">
        <v>212</v>
      </c>
      <c r="C154" s="36" t="s">
        <v>215</v>
      </c>
      <c r="D154" s="36" t="s">
        <v>207</v>
      </c>
      <c r="E154" s="4" t="s">
        <v>492</v>
      </c>
      <c r="F154" s="4" t="s">
        <v>282</v>
      </c>
      <c r="G154" s="69"/>
      <c r="H154" s="69"/>
      <c r="I154" s="69">
        <v>2723.86</v>
      </c>
      <c r="J154" s="69"/>
      <c r="K154" s="153">
        <f>I154</f>
        <v>2723.86</v>
      </c>
    </row>
    <row r="155" spans="1:11" s="62" customFormat="1" ht="31.5" customHeight="1">
      <c r="A155" s="14" t="s">
        <v>494</v>
      </c>
      <c r="B155" s="35" t="s">
        <v>212</v>
      </c>
      <c r="C155" s="35" t="s">
        <v>215</v>
      </c>
      <c r="D155" s="35" t="s">
        <v>207</v>
      </c>
      <c r="E155" s="15" t="s">
        <v>496</v>
      </c>
      <c r="F155" s="15"/>
      <c r="G155" s="68"/>
      <c r="H155" s="68">
        <f aca="true" t="shared" si="21" ref="H155:K156">H156</f>
        <v>500</v>
      </c>
      <c r="I155" s="68">
        <f t="shared" si="21"/>
        <v>0</v>
      </c>
      <c r="J155" s="68">
        <f t="shared" si="21"/>
        <v>0</v>
      </c>
      <c r="K155" s="152">
        <f t="shared" si="21"/>
        <v>500</v>
      </c>
    </row>
    <row r="156" spans="1:11" ht="31.5" customHeight="1">
      <c r="A156" s="3" t="s">
        <v>495</v>
      </c>
      <c r="B156" s="36" t="s">
        <v>212</v>
      </c>
      <c r="C156" s="36" t="s">
        <v>215</v>
      </c>
      <c r="D156" s="36" t="s">
        <v>207</v>
      </c>
      <c r="E156" s="4" t="s">
        <v>497</v>
      </c>
      <c r="F156" s="4"/>
      <c r="G156" s="69"/>
      <c r="H156" s="69">
        <f t="shared" si="21"/>
        <v>500</v>
      </c>
      <c r="I156" s="69">
        <f t="shared" si="21"/>
        <v>0</v>
      </c>
      <c r="J156" s="69">
        <f t="shared" si="21"/>
        <v>0</v>
      </c>
      <c r="K156" s="153">
        <f t="shared" si="21"/>
        <v>500</v>
      </c>
    </row>
    <row r="157" spans="1:11" ht="40.5" customHeight="1">
      <c r="A157" s="3" t="s">
        <v>15</v>
      </c>
      <c r="B157" s="36" t="s">
        <v>212</v>
      </c>
      <c r="C157" s="36" t="s">
        <v>215</v>
      </c>
      <c r="D157" s="36" t="s">
        <v>207</v>
      </c>
      <c r="E157" s="4" t="s">
        <v>497</v>
      </c>
      <c r="F157" s="4" t="s">
        <v>16</v>
      </c>
      <c r="G157" s="69"/>
      <c r="H157" s="69">
        <v>500</v>
      </c>
      <c r="I157" s="69"/>
      <c r="J157" s="69"/>
      <c r="K157" s="153">
        <f>H157+I157+J157</f>
        <v>500</v>
      </c>
    </row>
    <row r="158" spans="1:11" ht="31.5">
      <c r="A158" s="14" t="s">
        <v>414</v>
      </c>
      <c r="B158" s="35" t="s">
        <v>212</v>
      </c>
      <c r="C158" s="35" t="s">
        <v>215</v>
      </c>
      <c r="D158" s="35" t="s">
        <v>207</v>
      </c>
      <c r="E158" s="15" t="s">
        <v>400</v>
      </c>
      <c r="F158" s="15"/>
      <c r="G158" s="68">
        <f aca="true" t="shared" si="22" ref="G158:K159">G159</f>
        <v>9009</v>
      </c>
      <c r="H158" s="68">
        <f t="shared" si="22"/>
        <v>0</v>
      </c>
      <c r="I158" s="68">
        <f t="shared" si="22"/>
        <v>0</v>
      </c>
      <c r="J158" s="68">
        <f t="shared" si="22"/>
        <v>0</v>
      </c>
      <c r="K158" s="152">
        <f t="shared" si="22"/>
        <v>9009</v>
      </c>
    </row>
    <row r="159" spans="1:11" ht="31.5">
      <c r="A159" s="3" t="s">
        <v>435</v>
      </c>
      <c r="B159" s="36" t="s">
        <v>212</v>
      </c>
      <c r="C159" s="36" t="s">
        <v>215</v>
      </c>
      <c r="D159" s="36" t="s">
        <v>207</v>
      </c>
      <c r="E159" s="4" t="s">
        <v>436</v>
      </c>
      <c r="F159" s="4"/>
      <c r="G159" s="69">
        <f t="shared" si="22"/>
        <v>9009</v>
      </c>
      <c r="H159" s="69">
        <f t="shared" si="22"/>
        <v>0</v>
      </c>
      <c r="I159" s="69">
        <f t="shared" si="22"/>
        <v>0</v>
      </c>
      <c r="J159" s="69">
        <f t="shared" si="22"/>
        <v>0</v>
      </c>
      <c r="K159" s="153">
        <f t="shared" si="22"/>
        <v>9009</v>
      </c>
    </row>
    <row r="160" spans="1:11" ht="15.75">
      <c r="A160" s="3" t="s">
        <v>48</v>
      </c>
      <c r="B160" s="36" t="s">
        <v>212</v>
      </c>
      <c r="C160" s="36" t="s">
        <v>215</v>
      </c>
      <c r="D160" s="36" t="s">
        <v>207</v>
      </c>
      <c r="E160" s="4" t="s">
        <v>436</v>
      </c>
      <c r="F160" s="4" t="s">
        <v>17</v>
      </c>
      <c r="G160" s="69">
        <v>9009</v>
      </c>
      <c r="H160" s="69"/>
      <c r="I160" s="69"/>
      <c r="J160" s="69"/>
      <c r="K160" s="153">
        <f>G160+J160+I160</f>
        <v>9009</v>
      </c>
    </row>
    <row r="161" spans="1:11" ht="15.75">
      <c r="A161" s="18" t="s">
        <v>234</v>
      </c>
      <c r="B161" s="37" t="s">
        <v>212</v>
      </c>
      <c r="C161" s="37" t="s">
        <v>215</v>
      </c>
      <c r="D161" s="37" t="s">
        <v>210</v>
      </c>
      <c r="E161" s="22"/>
      <c r="F161" s="22"/>
      <c r="G161" s="77">
        <f>G162+G168+P173+G181</f>
        <v>198071.39</v>
      </c>
      <c r="H161" s="77">
        <f>H162+H168+Q173+H181</f>
        <v>4678.52</v>
      </c>
      <c r="I161" s="77">
        <f>I162+I168+R173+I181</f>
        <v>58777.41</v>
      </c>
      <c r="J161" s="77">
        <f>J162+J168+S173+J181</f>
        <v>24086.13</v>
      </c>
      <c r="K161" s="159">
        <f>K162+K168+T173+K181</f>
        <v>285613.44999999995</v>
      </c>
    </row>
    <row r="162" spans="1:11" ht="48" customHeight="1">
      <c r="A162" s="13" t="s">
        <v>107</v>
      </c>
      <c r="B162" s="34" t="s">
        <v>212</v>
      </c>
      <c r="C162" s="34" t="s">
        <v>215</v>
      </c>
      <c r="D162" s="34" t="s">
        <v>210</v>
      </c>
      <c r="E162" s="24" t="s">
        <v>38</v>
      </c>
      <c r="F162" s="9"/>
      <c r="G162" s="70">
        <f>G163</f>
        <v>15600</v>
      </c>
      <c r="H162" s="70">
        <f>H163</f>
        <v>0</v>
      </c>
      <c r="I162" s="70">
        <f>I163</f>
        <v>0</v>
      </c>
      <c r="J162" s="70">
        <f>J163</f>
        <v>-125.17999999999984</v>
      </c>
      <c r="K162" s="157">
        <f>K163</f>
        <v>15474.82</v>
      </c>
    </row>
    <row r="163" spans="1:11" ht="35.25" customHeight="1">
      <c r="A163" s="14" t="s">
        <v>108</v>
      </c>
      <c r="B163" s="35" t="s">
        <v>212</v>
      </c>
      <c r="C163" s="35" t="s">
        <v>215</v>
      </c>
      <c r="D163" s="35" t="s">
        <v>210</v>
      </c>
      <c r="E163" s="15" t="s">
        <v>195</v>
      </c>
      <c r="F163" s="15"/>
      <c r="G163" s="68">
        <f>G164+G166</f>
        <v>15600</v>
      </c>
      <c r="H163" s="68">
        <f>H164+H166</f>
        <v>0</v>
      </c>
      <c r="I163" s="68">
        <f>I164+I166</f>
        <v>0</v>
      </c>
      <c r="J163" s="68">
        <f>J164+J166</f>
        <v>-125.17999999999984</v>
      </c>
      <c r="K163" s="152">
        <f>K164+K166</f>
        <v>15474.82</v>
      </c>
    </row>
    <row r="164" spans="1:11" ht="31.5">
      <c r="A164" s="3" t="s">
        <v>109</v>
      </c>
      <c r="B164" s="36" t="s">
        <v>212</v>
      </c>
      <c r="C164" s="36" t="s">
        <v>215</v>
      </c>
      <c r="D164" s="36" t="s">
        <v>210</v>
      </c>
      <c r="E164" s="4" t="s">
        <v>102</v>
      </c>
      <c r="F164" s="21"/>
      <c r="G164" s="73">
        <f>G165</f>
        <v>3800</v>
      </c>
      <c r="H164" s="73">
        <f>H165</f>
        <v>0</v>
      </c>
      <c r="I164" s="73">
        <f>I165</f>
        <v>0</v>
      </c>
      <c r="J164" s="73">
        <f>J165</f>
        <v>-3800</v>
      </c>
      <c r="K164" s="158">
        <f>K165</f>
        <v>0</v>
      </c>
    </row>
    <row r="165" spans="1:11" ht="39.75" customHeight="1">
      <c r="A165" s="3" t="s">
        <v>15</v>
      </c>
      <c r="B165" s="36" t="s">
        <v>212</v>
      </c>
      <c r="C165" s="36" t="s">
        <v>215</v>
      </c>
      <c r="D165" s="36" t="s">
        <v>210</v>
      </c>
      <c r="E165" s="4" t="s">
        <v>102</v>
      </c>
      <c r="F165" s="4" t="s">
        <v>16</v>
      </c>
      <c r="G165" s="69">
        <v>3800</v>
      </c>
      <c r="H165" s="69"/>
      <c r="I165" s="69"/>
      <c r="J165" s="69">
        <v>-3800</v>
      </c>
      <c r="K165" s="153">
        <f>G165+J165</f>
        <v>0</v>
      </c>
    </row>
    <row r="166" spans="1:11" ht="31.5">
      <c r="A166" s="14" t="s">
        <v>437</v>
      </c>
      <c r="B166" s="35" t="s">
        <v>212</v>
      </c>
      <c r="C166" s="35" t="s">
        <v>215</v>
      </c>
      <c r="D166" s="35" t="s">
        <v>210</v>
      </c>
      <c r="E166" s="15" t="s">
        <v>438</v>
      </c>
      <c r="F166" s="19"/>
      <c r="G166" s="78">
        <f>G167</f>
        <v>11800</v>
      </c>
      <c r="H166" s="78">
        <f>H167</f>
        <v>0</v>
      </c>
      <c r="I166" s="78">
        <f>I167</f>
        <v>0</v>
      </c>
      <c r="J166" s="78">
        <f>J167</f>
        <v>3674.82</v>
      </c>
      <c r="K166" s="167">
        <f>K167</f>
        <v>15474.82</v>
      </c>
    </row>
    <row r="167" spans="1:11" ht="34.5" customHeight="1">
      <c r="A167" s="3" t="s">
        <v>15</v>
      </c>
      <c r="B167" s="36" t="s">
        <v>212</v>
      </c>
      <c r="C167" s="36" t="s">
        <v>215</v>
      </c>
      <c r="D167" s="36" t="s">
        <v>210</v>
      </c>
      <c r="E167" s="4" t="s">
        <v>438</v>
      </c>
      <c r="F167" s="4" t="s">
        <v>16</v>
      </c>
      <c r="G167" s="69">
        <f>12400-600</f>
        <v>11800</v>
      </c>
      <c r="H167" s="69"/>
      <c r="I167" s="69"/>
      <c r="J167" s="69">
        <f>3800-125.18</f>
        <v>3674.82</v>
      </c>
      <c r="K167" s="153">
        <f>G167+J167+I167</f>
        <v>15474.82</v>
      </c>
    </row>
    <row r="168" spans="1:11" ht="23.25" customHeight="1">
      <c r="A168" s="10" t="s">
        <v>113</v>
      </c>
      <c r="B168" s="36" t="s">
        <v>212</v>
      </c>
      <c r="C168" s="36" t="s">
        <v>215</v>
      </c>
      <c r="D168" s="36" t="s">
        <v>210</v>
      </c>
      <c r="E168" s="4" t="s">
        <v>229</v>
      </c>
      <c r="F168" s="9"/>
      <c r="G168" s="70">
        <f>G169+G173+G175+G178</f>
        <v>68911.39</v>
      </c>
      <c r="H168" s="70">
        <f>H169+H173+H175+H178</f>
        <v>4658.52</v>
      </c>
      <c r="I168" s="70">
        <f>I169+I173+I175+I178</f>
        <v>0</v>
      </c>
      <c r="J168" s="70">
        <f>J169+J173+J175+J178</f>
        <v>6342.22</v>
      </c>
      <c r="K168" s="157">
        <f>K169+K173+K175+K178</f>
        <v>79912.12999999999</v>
      </c>
    </row>
    <row r="169" spans="1:11" ht="45.75" customHeight="1">
      <c r="A169" s="14" t="s">
        <v>111</v>
      </c>
      <c r="B169" s="35" t="s">
        <v>212</v>
      </c>
      <c r="C169" s="35" t="s">
        <v>215</v>
      </c>
      <c r="D169" s="35" t="s">
        <v>210</v>
      </c>
      <c r="E169" s="15" t="s">
        <v>235</v>
      </c>
      <c r="F169" s="15"/>
      <c r="G169" s="68">
        <f>G170</f>
        <v>53211.17</v>
      </c>
      <c r="H169" s="68">
        <f>H170</f>
        <v>4658.52</v>
      </c>
      <c r="I169" s="68">
        <f>I170</f>
        <v>0</v>
      </c>
      <c r="J169" s="68">
        <f>J170</f>
        <v>-501.65</v>
      </c>
      <c r="K169" s="152">
        <f>K170</f>
        <v>57368.03999999999</v>
      </c>
    </row>
    <row r="170" spans="1:11" ht="39" customHeight="1">
      <c r="A170" s="3" t="s">
        <v>112</v>
      </c>
      <c r="B170" s="36" t="s">
        <v>212</v>
      </c>
      <c r="C170" s="36" t="s">
        <v>215</v>
      </c>
      <c r="D170" s="36" t="s">
        <v>210</v>
      </c>
      <c r="E170" s="4" t="s">
        <v>236</v>
      </c>
      <c r="F170" s="4"/>
      <c r="G170" s="69">
        <f>G171+G172</f>
        <v>53211.17</v>
      </c>
      <c r="H170" s="69">
        <f>H171+H172</f>
        <v>4658.52</v>
      </c>
      <c r="I170" s="69">
        <f>I171+I172</f>
        <v>0</v>
      </c>
      <c r="J170" s="69">
        <f>J171+J172</f>
        <v>-501.65</v>
      </c>
      <c r="K170" s="153">
        <f>K171+K172</f>
        <v>57368.03999999999</v>
      </c>
    </row>
    <row r="171" spans="1:12" ht="32.25" customHeight="1">
      <c r="A171" s="3" t="s">
        <v>15</v>
      </c>
      <c r="B171" s="36" t="s">
        <v>212</v>
      </c>
      <c r="C171" s="36" t="s">
        <v>215</v>
      </c>
      <c r="D171" s="36" t="s">
        <v>210</v>
      </c>
      <c r="E171" s="4" t="s">
        <v>236</v>
      </c>
      <c r="F171" s="4" t="s">
        <v>16</v>
      </c>
      <c r="G171" s="69">
        <f>32420+11560.17</f>
        <v>43980.17</v>
      </c>
      <c r="H171" s="69">
        <v>4658.52</v>
      </c>
      <c r="I171" s="69"/>
      <c r="J171" s="69">
        <v>-501.65</v>
      </c>
      <c r="K171" s="153">
        <f>G171+J171+H171</f>
        <v>48137.03999999999</v>
      </c>
      <c r="L171" s="25"/>
    </row>
    <row r="172" spans="1:11" ht="47.25">
      <c r="A172" s="3" t="s">
        <v>53</v>
      </c>
      <c r="B172" s="36" t="s">
        <v>212</v>
      </c>
      <c r="C172" s="36" t="s">
        <v>215</v>
      </c>
      <c r="D172" s="36" t="s">
        <v>210</v>
      </c>
      <c r="E172" s="4" t="s">
        <v>236</v>
      </c>
      <c r="F172" s="4" t="s">
        <v>12</v>
      </c>
      <c r="G172" s="69">
        <f>7431+1800</f>
        <v>9231</v>
      </c>
      <c r="H172" s="69"/>
      <c r="I172" s="69"/>
      <c r="J172" s="69"/>
      <c r="K172" s="153">
        <f>G172+J172+H172</f>
        <v>9231</v>
      </c>
    </row>
    <row r="173" spans="1:11" ht="51.75" customHeight="1">
      <c r="A173" s="14" t="s">
        <v>441</v>
      </c>
      <c r="B173" s="35" t="s">
        <v>212</v>
      </c>
      <c r="C173" s="35" t="s">
        <v>215</v>
      </c>
      <c r="D173" s="35" t="s">
        <v>210</v>
      </c>
      <c r="E173" s="15" t="s">
        <v>439</v>
      </c>
      <c r="F173" s="19"/>
      <c r="G173" s="78">
        <f>G174</f>
        <v>0.22</v>
      </c>
      <c r="H173" s="78">
        <f>H174</f>
        <v>0</v>
      </c>
      <c r="I173" s="78">
        <f>I174</f>
        <v>0</v>
      </c>
      <c r="J173" s="78">
        <f>J174</f>
        <v>0</v>
      </c>
      <c r="K173" s="167">
        <f>K174</f>
        <v>0.22</v>
      </c>
    </row>
    <row r="174" spans="1:11" ht="36.75" customHeight="1">
      <c r="A174" s="3" t="s">
        <v>15</v>
      </c>
      <c r="B174" s="36" t="s">
        <v>212</v>
      </c>
      <c r="C174" s="36" t="s">
        <v>215</v>
      </c>
      <c r="D174" s="36" t="s">
        <v>210</v>
      </c>
      <c r="E174" s="4" t="s">
        <v>440</v>
      </c>
      <c r="F174" s="4" t="s">
        <v>16</v>
      </c>
      <c r="G174" s="69">
        <v>0.22</v>
      </c>
      <c r="H174" s="69"/>
      <c r="I174" s="69"/>
      <c r="J174" s="69"/>
      <c r="K174" s="153">
        <f>G174+I174</f>
        <v>0.22</v>
      </c>
    </row>
    <row r="175" spans="1:11" ht="40.5" customHeight="1">
      <c r="A175" s="14" t="s">
        <v>196</v>
      </c>
      <c r="B175" s="34" t="s">
        <v>212</v>
      </c>
      <c r="C175" s="34" t="s">
        <v>215</v>
      </c>
      <c r="D175" s="34" t="s">
        <v>210</v>
      </c>
      <c r="E175" s="15" t="s">
        <v>237</v>
      </c>
      <c r="F175" s="19"/>
      <c r="G175" s="78">
        <f aca="true" t="shared" si="23" ref="G175:K176">G176</f>
        <v>13000</v>
      </c>
      <c r="H175" s="78">
        <f t="shared" si="23"/>
        <v>0</v>
      </c>
      <c r="I175" s="78">
        <f t="shared" si="23"/>
        <v>0</v>
      </c>
      <c r="J175" s="78">
        <f t="shared" si="23"/>
        <v>0</v>
      </c>
      <c r="K175" s="167">
        <f t="shared" si="23"/>
        <v>13000</v>
      </c>
    </row>
    <row r="176" spans="1:11" ht="29.25" customHeight="1">
      <c r="A176" s="3" t="s">
        <v>114</v>
      </c>
      <c r="B176" s="36" t="s">
        <v>212</v>
      </c>
      <c r="C176" s="36" t="s">
        <v>215</v>
      </c>
      <c r="D176" s="36" t="s">
        <v>210</v>
      </c>
      <c r="E176" s="4" t="s">
        <v>238</v>
      </c>
      <c r="F176" s="4"/>
      <c r="G176" s="69">
        <f t="shared" si="23"/>
        <v>13000</v>
      </c>
      <c r="H176" s="69">
        <f t="shared" si="23"/>
        <v>0</v>
      </c>
      <c r="I176" s="69">
        <f t="shared" si="23"/>
        <v>0</v>
      </c>
      <c r="J176" s="69">
        <f t="shared" si="23"/>
        <v>0</v>
      </c>
      <c r="K176" s="153">
        <f t="shared" si="23"/>
        <v>13000</v>
      </c>
    </row>
    <row r="177" spans="1:11" ht="39" customHeight="1">
      <c r="A177" s="3" t="s">
        <v>15</v>
      </c>
      <c r="B177" s="36" t="s">
        <v>212</v>
      </c>
      <c r="C177" s="36" t="s">
        <v>215</v>
      </c>
      <c r="D177" s="36" t="s">
        <v>210</v>
      </c>
      <c r="E177" s="4" t="s">
        <v>238</v>
      </c>
      <c r="F177" s="4" t="s">
        <v>16</v>
      </c>
      <c r="G177" s="69">
        <v>13000</v>
      </c>
      <c r="H177" s="69"/>
      <c r="I177" s="69"/>
      <c r="J177" s="69"/>
      <c r="K177" s="153">
        <f>G177+J177</f>
        <v>13000</v>
      </c>
    </row>
    <row r="178" spans="1:11" ht="59.25" customHeight="1">
      <c r="A178" s="14" t="s">
        <v>115</v>
      </c>
      <c r="B178" s="35" t="s">
        <v>212</v>
      </c>
      <c r="C178" s="35" t="s">
        <v>215</v>
      </c>
      <c r="D178" s="35" t="s">
        <v>210</v>
      </c>
      <c r="E178" s="15" t="s">
        <v>239</v>
      </c>
      <c r="F178" s="15"/>
      <c r="G178" s="68">
        <f aca="true" t="shared" si="24" ref="G178:K179">G179</f>
        <v>2700</v>
      </c>
      <c r="H178" s="68">
        <f t="shared" si="24"/>
        <v>0</v>
      </c>
      <c r="I178" s="68">
        <f t="shared" si="24"/>
        <v>0</v>
      </c>
      <c r="J178" s="68">
        <f>J179</f>
        <v>6843.87</v>
      </c>
      <c r="K178" s="152">
        <f>K179</f>
        <v>9543.869999999999</v>
      </c>
    </row>
    <row r="179" spans="1:11" ht="41.25" customHeight="1">
      <c r="A179" s="3" t="s">
        <v>116</v>
      </c>
      <c r="B179" s="36" t="s">
        <v>212</v>
      </c>
      <c r="C179" s="36" t="s">
        <v>215</v>
      </c>
      <c r="D179" s="36" t="s">
        <v>210</v>
      </c>
      <c r="E179" s="4" t="s">
        <v>240</v>
      </c>
      <c r="F179" s="4"/>
      <c r="G179" s="69">
        <f t="shared" si="24"/>
        <v>2700</v>
      </c>
      <c r="H179" s="69">
        <f t="shared" si="24"/>
        <v>0</v>
      </c>
      <c r="I179" s="69">
        <f t="shared" si="24"/>
        <v>0</v>
      </c>
      <c r="J179" s="69">
        <f>J180</f>
        <v>6843.87</v>
      </c>
      <c r="K179" s="153">
        <f t="shared" si="24"/>
        <v>9543.869999999999</v>
      </c>
    </row>
    <row r="180" spans="1:11" ht="41.25" customHeight="1">
      <c r="A180" s="3" t="s">
        <v>15</v>
      </c>
      <c r="B180" s="36" t="s">
        <v>212</v>
      </c>
      <c r="C180" s="36" t="s">
        <v>215</v>
      </c>
      <c r="D180" s="36" t="s">
        <v>210</v>
      </c>
      <c r="E180" s="4" t="s">
        <v>240</v>
      </c>
      <c r="F180" s="28" t="s">
        <v>16</v>
      </c>
      <c r="G180" s="71">
        <v>2700</v>
      </c>
      <c r="H180" s="71"/>
      <c r="I180" s="71"/>
      <c r="J180" s="71">
        <v>6843.87</v>
      </c>
      <c r="K180" s="155">
        <f>G180+J180</f>
        <v>9543.869999999999</v>
      </c>
    </row>
    <row r="181" spans="1:11" ht="66" customHeight="1">
      <c r="A181" s="10" t="s">
        <v>401</v>
      </c>
      <c r="B181" s="34" t="s">
        <v>212</v>
      </c>
      <c r="C181" s="34" t="s">
        <v>215</v>
      </c>
      <c r="D181" s="34" t="s">
        <v>210</v>
      </c>
      <c r="E181" s="9" t="s">
        <v>410</v>
      </c>
      <c r="F181" s="24"/>
      <c r="G181" s="65">
        <f>G182</f>
        <v>113560</v>
      </c>
      <c r="H181" s="65">
        <f>H182</f>
        <v>20</v>
      </c>
      <c r="I181" s="65">
        <f>I182</f>
        <v>58777.41</v>
      </c>
      <c r="J181" s="65">
        <f>J182</f>
        <v>17869.09</v>
      </c>
      <c r="K181" s="149">
        <f>K182</f>
        <v>190226.5</v>
      </c>
    </row>
    <row r="182" spans="1:11" ht="42" customHeight="1">
      <c r="A182" s="14" t="s">
        <v>402</v>
      </c>
      <c r="B182" s="35" t="s">
        <v>212</v>
      </c>
      <c r="C182" s="35" t="s">
        <v>215</v>
      </c>
      <c r="D182" s="35" t="s">
        <v>210</v>
      </c>
      <c r="E182" s="15" t="s">
        <v>403</v>
      </c>
      <c r="F182" s="30"/>
      <c r="G182" s="67">
        <f>G183+G185</f>
        <v>113560</v>
      </c>
      <c r="H182" s="67">
        <f>H183+H185</f>
        <v>20</v>
      </c>
      <c r="I182" s="67">
        <f>I183+I185</f>
        <v>58777.41</v>
      </c>
      <c r="J182" s="67">
        <f>J183+J185</f>
        <v>17869.09</v>
      </c>
      <c r="K182" s="151">
        <f>K183+K185</f>
        <v>190226.5</v>
      </c>
    </row>
    <row r="183" spans="1:11" ht="63" customHeight="1">
      <c r="A183" s="3" t="s">
        <v>442</v>
      </c>
      <c r="B183" s="36" t="s">
        <v>212</v>
      </c>
      <c r="C183" s="36" t="s">
        <v>215</v>
      </c>
      <c r="D183" s="36" t="s">
        <v>210</v>
      </c>
      <c r="E183" s="4" t="s">
        <v>443</v>
      </c>
      <c r="F183" s="28"/>
      <c r="G183" s="71">
        <f>G184</f>
        <v>95000</v>
      </c>
      <c r="H183" s="71">
        <f>H184</f>
        <v>0</v>
      </c>
      <c r="I183" s="71">
        <f>I184</f>
        <v>0</v>
      </c>
      <c r="J183" s="71">
        <f>J184</f>
        <v>17867.8</v>
      </c>
      <c r="K183" s="155">
        <f>K184</f>
        <v>112867.8</v>
      </c>
    </row>
    <row r="184" spans="1:11" ht="41.25" customHeight="1">
      <c r="A184" s="3" t="s">
        <v>274</v>
      </c>
      <c r="B184" s="36" t="s">
        <v>212</v>
      </c>
      <c r="C184" s="36" t="s">
        <v>215</v>
      </c>
      <c r="D184" s="36" t="s">
        <v>210</v>
      </c>
      <c r="E184" s="4" t="s">
        <v>443</v>
      </c>
      <c r="F184" s="28" t="s">
        <v>282</v>
      </c>
      <c r="G184" s="71">
        <v>95000</v>
      </c>
      <c r="H184" s="71"/>
      <c r="I184" s="71"/>
      <c r="J184" s="71">
        <v>17867.8</v>
      </c>
      <c r="K184" s="155">
        <f>95000+J184</f>
        <v>112867.8</v>
      </c>
    </row>
    <row r="185" spans="1:11" ht="39" customHeight="1">
      <c r="A185" s="3" t="s">
        <v>445</v>
      </c>
      <c r="B185" s="36" t="s">
        <v>212</v>
      </c>
      <c r="C185" s="36" t="s">
        <v>215</v>
      </c>
      <c r="D185" s="36" t="s">
        <v>210</v>
      </c>
      <c r="E185" s="4" t="s">
        <v>444</v>
      </c>
      <c r="F185" s="28"/>
      <c r="G185" s="71">
        <f>G186</f>
        <v>18560</v>
      </c>
      <c r="H185" s="71">
        <f>H186</f>
        <v>20</v>
      </c>
      <c r="I185" s="71">
        <f>I186</f>
        <v>58777.41</v>
      </c>
      <c r="J185" s="71">
        <f>J186</f>
        <v>1.29</v>
      </c>
      <c r="K185" s="155">
        <f>K186</f>
        <v>77358.70000000001</v>
      </c>
    </row>
    <row r="186" spans="1:11" ht="41.25" customHeight="1">
      <c r="A186" s="3" t="s">
        <v>274</v>
      </c>
      <c r="B186" s="36" t="s">
        <v>212</v>
      </c>
      <c r="C186" s="36" t="s">
        <v>215</v>
      </c>
      <c r="D186" s="36" t="s">
        <v>210</v>
      </c>
      <c r="E186" s="4" t="s">
        <v>444</v>
      </c>
      <c r="F186" s="28" t="s">
        <v>282</v>
      </c>
      <c r="G186" s="71">
        <v>18560</v>
      </c>
      <c r="H186" s="71">
        <v>20</v>
      </c>
      <c r="I186" s="71">
        <v>58777.41</v>
      </c>
      <c r="J186" s="71">
        <v>1.29</v>
      </c>
      <c r="K186" s="155">
        <f>G186+J186+I186+H186</f>
        <v>77358.70000000001</v>
      </c>
    </row>
    <row r="187" spans="1:11" ht="15.75">
      <c r="A187" s="47" t="s">
        <v>241</v>
      </c>
      <c r="B187" s="48" t="s">
        <v>212</v>
      </c>
      <c r="C187" s="48" t="s">
        <v>247</v>
      </c>
      <c r="D187" s="48"/>
      <c r="E187" s="49"/>
      <c r="F187" s="60"/>
      <c r="G187" s="66">
        <f>G188+G210</f>
        <v>16193.550000000001</v>
      </c>
      <c r="H187" s="66">
        <f>H188+H210</f>
        <v>18.16</v>
      </c>
      <c r="I187" s="66">
        <f>I188+I210</f>
        <v>110766.98</v>
      </c>
      <c r="J187" s="66">
        <f>J188+J210</f>
        <v>26000</v>
      </c>
      <c r="K187" s="150">
        <f>K188+K210</f>
        <v>152978.68999999997</v>
      </c>
    </row>
    <row r="188" spans="1:11" ht="21.75" customHeight="1">
      <c r="A188" s="3" t="s">
        <v>242</v>
      </c>
      <c r="B188" s="36" t="s">
        <v>212</v>
      </c>
      <c r="C188" s="36" t="s">
        <v>247</v>
      </c>
      <c r="D188" s="36" t="s">
        <v>393</v>
      </c>
      <c r="E188" s="4"/>
      <c r="F188" s="4"/>
      <c r="G188" s="69">
        <f>G189</f>
        <v>8566.12</v>
      </c>
      <c r="H188" s="69">
        <f>H189</f>
        <v>18.16</v>
      </c>
      <c r="I188" s="69">
        <f>I189</f>
        <v>110766.98</v>
      </c>
      <c r="J188" s="69">
        <f>J189</f>
        <v>26000</v>
      </c>
      <c r="K188" s="153">
        <f>K189</f>
        <v>145351.25999999998</v>
      </c>
    </row>
    <row r="189" spans="1:11" ht="31.5">
      <c r="A189" s="10" t="s">
        <v>243</v>
      </c>
      <c r="B189" s="34" t="s">
        <v>212</v>
      </c>
      <c r="C189" s="34" t="s">
        <v>247</v>
      </c>
      <c r="D189" s="34" t="s">
        <v>393</v>
      </c>
      <c r="E189" s="9" t="s">
        <v>244</v>
      </c>
      <c r="F189" s="9"/>
      <c r="G189" s="70">
        <f>G204+G190+G196+G200</f>
        <v>8566.12</v>
      </c>
      <c r="H189" s="70">
        <f>H204+H190+H196+H200</f>
        <v>18.16</v>
      </c>
      <c r="I189" s="70">
        <f>I204+I190+I196+I200</f>
        <v>110766.98</v>
      </c>
      <c r="J189" s="70">
        <f>J204+J190+J196+J200</f>
        <v>26000</v>
      </c>
      <c r="K189" s="157">
        <f>K204+K190+K196+K200</f>
        <v>145351.25999999998</v>
      </c>
    </row>
    <row r="190" spans="1:11" ht="31.5">
      <c r="A190" s="10" t="s">
        <v>392</v>
      </c>
      <c r="B190" s="34" t="s">
        <v>212</v>
      </c>
      <c r="C190" s="34" t="s">
        <v>247</v>
      </c>
      <c r="D190" s="34" t="s">
        <v>206</v>
      </c>
      <c r="E190" s="9" t="s">
        <v>326</v>
      </c>
      <c r="F190" s="9"/>
      <c r="G190" s="70">
        <f aca="true" t="shared" si="25" ref="G190:K192">G191</f>
        <v>1471.2</v>
      </c>
      <c r="H190" s="70">
        <f t="shared" si="25"/>
        <v>18.16</v>
      </c>
      <c r="I190" s="70">
        <f>I191+I194</f>
        <v>110766.98</v>
      </c>
      <c r="J190" s="70">
        <f>J191+J194</f>
        <v>26000</v>
      </c>
      <c r="K190" s="157">
        <f>K191+K194</f>
        <v>138256.33999999997</v>
      </c>
    </row>
    <row r="191" spans="1:11" s="62" customFormat="1" ht="63">
      <c r="A191" s="14" t="s">
        <v>322</v>
      </c>
      <c r="B191" s="35" t="s">
        <v>212</v>
      </c>
      <c r="C191" s="35" t="s">
        <v>247</v>
      </c>
      <c r="D191" s="35" t="s">
        <v>206</v>
      </c>
      <c r="E191" s="15" t="s">
        <v>446</v>
      </c>
      <c r="F191" s="15"/>
      <c r="G191" s="68">
        <f t="shared" si="25"/>
        <v>1471.2</v>
      </c>
      <c r="H191" s="68">
        <f t="shared" si="25"/>
        <v>18.16</v>
      </c>
      <c r="I191" s="68">
        <f t="shared" si="25"/>
        <v>0</v>
      </c>
      <c r="J191" s="68">
        <f t="shared" si="25"/>
        <v>0</v>
      </c>
      <c r="K191" s="152">
        <f t="shared" si="25"/>
        <v>1489.3600000000001</v>
      </c>
    </row>
    <row r="192" spans="1:11" ht="49.5" customHeight="1">
      <c r="A192" s="3" t="s">
        <v>394</v>
      </c>
      <c r="B192" s="36" t="s">
        <v>212</v>
      </c>
      <c r="C192" s="36" t="s">
        <v>247</v>
      </c>
      <c r="D192" s="36" t="s">
        <v>206</v>
      </c>
      <c r="E192" s="4" t="s">
        <v>327</v>
      </c>
      <c r="F192" s="4"/>
      <c r="G192" s="69">
        <f t="shared" si="25"/>
        <v>1471.2</v>
      </c>
      <c r="H192" s="69">
        <f t="shared" si="25"/>
        <v>18.16</v>
      </c>
      <c r="I192" s="69">
        <f t="shared" si="25"/>
        <v>0</v>
      </c>
      <c r="J192" s="69">
        <f t="shared" si="25"/>
        <v>0</v>
      </c>
      <c r="K192" s="153">
        <f t="shared" si="25"/>
        <v>1489.3600000000001</v>
      </c>
    </row>
    <row r="193" spans="1:11" ht="31.5">
      <c r="A193" s="3" t="s">
        <v>15</v>
      </c>
      <c r="B193" s="36" t="s">
        <v>212</v>
      </c>
      <c r="C193" s="36" t="s">
        <v>247</v>
      </c>
      <c r="D193" s="36" t="s">
        <v>206</v>
      </c>
      <c r="E193" s="4" t="s">
        <v>327</v>
      </c>
      <c r="F193" s="4" t="s">
        <v>16</v>
      </c>
      <c r="G193" s="69">
        <v>1471.2</v>
      </c>
      <c r="H193" s="69">
        <v>18.16</v>
      </c>
      <c r="I193" s="69"/>
      <c r="J193" s="69"/>
      <c r="K193" s="153">
        <f>G193+J193+H193</f>
        <v>1489.3600000000001</v>
      </c>
    </row>
    <row r="194" spans="1:11" s="62" customFormat="1" ht="94.5">
      <c r="A194" s="14" t="s">
        <v>448</v>
      </c>
      <c r="B194" s="35" t="s">
        <v>212</v>
      </c>
      <c r="C194" s="35" t="s">
        <v>247</v>
      </c>
      <c r="D194" s="35" t="s">
        <v>206</v>
      </c>
      <c r="E194" s="15" t="s">
        <v>449</v>
      </c>
      <c r="F194" s="15"/>
      <c r="G194" s="68">
        <f>G195</f>
        <v>0</v>
      </c>
      <c r="H194" s="68">
        <f>H195</f>
        <v>0</v>
      </c>
      <c r="I194" s="68">
        <f>I195</f>
        <v>110766.98</v>
      </c>
      <c r="J194" s="68">
        <f>J195</f>
        <v>26000</v>
      </c>
      <c r="K194" s="152">
        <f>K195</f>
        <v>136766.97999999998</v>
      </c>
    </row>
    <row r="195" spans="1:11" ht="33" customHeight="1">
      <c r="A195" s="3" t="s">
        <v>274</v>
      </c>
      <c r="B195" s="36" t="s">
        <v>212</v>
      </c>
      <c r="C195" s="36" t="s">
        <v>247</v>
      </c>
      <c r="D195" s="36" t="s">
        <v>206</v>
      </c>
      <c r="E195" s="4" t="s">
        <v>449</v>
      </c>
      <c r="F195" s="4" t="s">
        <v>282</v>
      </c>
      <c r="G195" s="69"/>
      <c r="H195" s="69"/>
      <c r="I195" s="69">
        <v>110766.98</v>
      </c>
      <c r="J195" s="69">
        <v>26000</v>
      </c>
      <c r="K195" s="153">
        <f>I195+J195</f>
        <v>136766.97999999998</v>
      </c>
    </row>
    <row r="196" spans="1:11" ht="47.25">
      <c r="A196" s="10" t="s">
        <v>331</v>
      </c>
      <c r="B196" s="34" t="s">
        <v>212</v>
      </c>
      <c r="C196" s="34" t="s">
        <v>247</v>
      </c>
      <c r="D196" s="34" t="s">
        <v>207</v>
      </c>
      <c r="E196" s="9" t="s">
        <v>334</v>
      </c>
      <c r="F196" s="9"/>
      <c r="G196" s="70">
        <f aca="true" t="shared" si="26" ref="G196:K198">G197</f>
        <v>83.89</v>
      </c>
      <c r="H196" s="70">
        <f t="shared" si="26"/>
        <v>0</v>
      </c>
      <c r="I196" s="70">
        <f t="shared" si="26"/>
        <v>0</v>
      </c>
      <c r="J196" s="70">
        <f t="shared" si="26"/>
        <v>0</v>
      </c>
      <c r="K196" s="157">
        <f t="shared" si="26"/>
        <v>83.89</v>
      </c>
    </row>
    <row r="197" spans="1:11" ht="63">
      <c r="A197" s="14" t="s">
        <v>332</v>
      </c>
      <c r="B197" s="35" t="s">
        <v>212</v>
      </c>
      <c r="C197" s="35" t="s">
        <v>247</v>
      </c>
      <c r="D197" s="35" t="s">
        <v>207</v>
      </c>
      <c r="E197" s="15" t="s">
        <v>447</v>
      </c>
      <c r="F197" s="15"/>
      <c r="G197" s="68">
        <f t="shared" si="26"/>
        <v>83.89</v>
      </c>
      <c r="H197" s="68">
        <f t="shared" si="26"/>
        <v>0</v>
      </c>
      <c r="I197" s="68">
        <f t="shared" si="26"/>
        <v>0</v>
      </c>
      <c r="J197" s="68">
        <f t="shared" si="26"/>
        <v>0</v>
      </c>
      <c r="K197" s="152">
        <f t="shared" si="26"/>
        <v>83.89</v>
      </c>
    </row>
    <row r="198" spans="1:11" s="2" customFormat="1" ht="63">
      <c r="A198" s="3" t="s">
        <v>333</v>
      </c>
      <c r="B198" s="36" t="s">
        <v>212</v>
      </c>
      <c r="C198" s="36" t="s">
        <v>247</v>
      </c>
      <c r="D198" s="36" t="s">
        <v>207</v>
      </c>
      <c r="E198" s="4" t="s">
        <v>335</v>
      </c>
      <c r="F198" s="4"/>
      <c r="G198" s="69">
        <f t="shared" si="26"/>
        <v>83.89</v>
      </c>
      <c r="H198" s="69">
        <f t="shared" si="26"/>
        <v>0</v>
      </c>
      <c r="I198" s="69">
        <f t="shared" si="26"/>
        <v>0</v>
      </c>
      <c r="J198" s="69">
        <f t="shared" si="26"/>
        <v>0</v>
      </c>
      <c r="K198" s="153">
        <f t="shared" si="26"/>
        <v>83.89</v>
      </c>
    </row>
    <row r="199" spans="1:11" ht="31.5">
      <c r="A199" s="3" t="s">
        <v>15</v>
      </c>
      <c r="B199" s="36" t="s">
        <v>212</v>
      </c>
      <c r="C199" s="36" t="s">
        <v>247</v>
      </c>
      <c r="D199" s="36" t="s">
        <v>207</v>
      </c>
      <c r="E199" s="4" t="s">
        <v>335</v>
      </c>
      <c r="F199" s="4" t="s">
        <v>16</v>
      </c>
      <c r="G199" s="69">
        <v>83.89</v>
      </c>
      <c r="H199" s="69"/>
      <c r="I199" s="69"/>
      <c r="J199" s="69"/>
      <c r="K199" s="153">
        <f>G199+J199</f>
        <v>83.89</v>
      </c>
    </row>
    <row r="200" spans="1:11" ht="31.5">
      <c r="A200" s="10" t="s">
        <v>338</v>
      </c>
      <c r="B200" s="34" t="s">
        <v>212</v>
      </c>
      <c r="C200" s="34" t="s">
        <v>247</v>
      </c>
      <c r="D200" s="34" t="s">
        <v>210</v>
      </c>
      <c r="E200" s="9" t="s">
        <v>342</v>
      </c>
      <c r="F200" s="9"/>
      <c r="G200" s="70">
        <f aca="true" t="shared" si="27" ref="G200:K202">G201</f>
        <v>1641.7</v>
      </c>
      <c r="H200" s="70">
        <f t="shared" si="27"/>
        <v>0</v>
      </c>
      <c r="I200" s="70">
        <f t="shared" si="27"/>
        <v>0</v>
      </c>
      <c r="J200" s="70">
        <f t="shared" si="27"/>
        <v>0</v>
      </c>
      <c r="K200" s="157">
        <f t="shared" si="27"/>
        <v>1641.7</v>
      </c>
    </row>
    <row r="201" spans="1:11" ht="31.5">
      <c r="A201" s="14" t="s">
        <v>339</v>
      </c>
      <c r="B201" s="35" t="s">
        <v>212</v>
      </c>
      <c r="C201" s="35" t="s">
        <v>247</v>
      </c>
      <c r="D201" s="35" t="s">
        <v>210</v>
      </c>
      <c r="E201" s="15" t="s">
        <v>450</v>
      </c>
      <c r="F201" s="15"/>
      <c r="G201" s="68">
        <f t="shared" si="27"/>
        <v>1641.7</v>
      </c>
      <c r="H201" s="68">
        <f t="shared" si="27"/>
        <v>0</v>
      </c>
      <c r="I201" s="68">
        <f t="shared" si="27"/>
        <v>0</v>
      </c>
      <c r="J201" s="68">
        <f t="shared" si="27"/>
        <v>0</v>
      </c>
      <c r="K201" s="152">
        <f t="shared" si="27"/>
        <v>1641.7</v>
      </c>
    </row>
    <row r="202" spans="1:11" ht="63">
      <c r="A202" s="3" t="s">
        <v>340</v>
      </c>
      <c r="B202" s="36" t="s">
        <v>212</v>
      </c>
      <c r="C202" s="36" t="s">
        <v>247</v>
      </c>
      <c r="D202" s="36" t="s">
        <v>210</v>
      </c>
      <c r="E202" s="4" t="s">
        <v>343</v>
      </c>
      <c r="F202" s="4"/>
      <c r="G202" s="69">
        <f t="shared" si="27"/>
        <v>1641.7</v>
      </c>
      <c r="H202" s="69">
        <f t="shared" si="27"/>
        <v>0</v>
      </c>
      <c r="I202" s="69">
        <f t="shared" si="27"/>
        <v>0</v>
      </c>
      <c r="J202" s="69">
        <f t="shared" si="27"/>
        <v>0</v>
      </c>
      <c r="K202" s="153">
        <f t="shared" si="27"/>
        <v>1641.7</v>
      </c>
    </row>
    <row r="203" spans="1:11" ht="31.5">
      <c r="A203" s="3" t="s">
        <v>15</v>
      </c>
      <c r="B203" s="36" t="s">
        <v>212</v>
      </c>
      <c r="C203" s="36" t="s">
        <v>247</v>
      </c>
      <c r="D203" s="36" t="s">
        <v>210</v>
      </c>
      <c r="E203" s="4" t="s">
        <v>343</v>
      </c>
      <c r="F203" s="4" t="s">
        <v>16</v>
      </c>
      <c r="G203" s="69">
        <v>1641.7</v>
      </c>
      <c r="H203" s="69"/>
      <c r="I203" s="69"/>
      <c r="J203" s="69"/>
      <c r="K203" s="153">
        <f>G203+J203</f>
        <v>1641.7</v>
      </c>
    </row>
    <row r="204" spans="1:11" s="61" customFormat="1" ht="33" customHeight="1">
      <c r="A204" s="18" t="s">
        <v>50</v>
      </c>
      <c r="B204" s="34" t="s">
        <v>212</v>
      </c>
      <c r="C204" s="34" t="s">
        <v>247</v>
      </c>
      <c r="D204" s="34" t="s">
        <v>207</v>
      </c>
      <c r="E204" s="22" t="s">
        <v>84</v>
      </c>
      <c r="F204" s="22"/>
      <c r="G204" s="77">
        <f>G205</f>
        <v>5369.33</v>
      </c>
      <c r="H204" s="77">
        <f>H205</f>
        <v>0</v>
      </c>
      <c r="I204" s="77">
        <f>I205</f>
        <v>0</v>
      </c>
      <c r="J204" s="77">
        <f>J205</f>
        <v>0</v>
      </c>
      <c r="K204" s="159">
        <f>K205</f>
        <v>5369.33</v>
      </c>
    </row>
    <row r="205" spans="1:11" ht="31.5">
      <c r="A205" s="14" t="s">
        <v>54</v>
      </c>
      <c r="B205" s="35" t="s">
        <v>212</v>
      </c>
      <c r="C205" s="35" t="s">
        <v>247</v>
      </c>
      <c r="D205" s="35" t="s">
        <v>207</v>
      </c>
      <c r="E205" s="15" t="s">
        <v>190</v>
      </c>
      <c r="F205" s="19"/>
      <c r="G205" s="78">
        <f>G206+G208</f>
        <v>5369.33</v>
      </c>
      <c r="H205" s="78">
        <f>H206+H208</f>
        <v>0</v>
      </c>
      <c r="I205" s="78">
        <f>I206+I208</f>
        <v>0</v>
      </c>
      <c r="J205" s="78">
        <f>J206+J208</f>
        <v>0</v>
      </c>
      <c r="K205" s="167">
        <f>K206+K208</f>
        <v>5369.33</v>
      </c>
    </row>
    <row r="206" spans="1:11" ht="45.75" customHeight="1">
      <c r="A206" s="14" t="s">
        <v>245</v>
      </c>
      <c r="B206" s="35" t="s">
        <v>212</v>
      </c>
      <c r="C206" s="35" t="s">
        <v>247</v>
      </c>
      <c r="D206" s="35" t="s">
        <v>207</v>
      </c>
      <c r="E206" s="15" t="s">
        <v>246</v>
      </c>
      <c r="F206" s="15"/>
      <c r="G206" s="68">
        <f>G207</f>
        <v>317.53</v>
      </c>
      <c r="H206" s="68">
        <f>H207</f>
        <v>0</v>
      </c>
      <c r="I206" s="68">
        <f>I207</f>
        <v>0</v>
      </c>
      <c r="J206" s="68">
        <f>J207</f>
        <v>-317.53</v>
      </c>
      <c r="K206" s="152">
        <f>K207</f>
        <v>0</v>
      </c>
    </row>
    <row r="207" spans="1:11" s="2" customFormat="1" ht="31.5">
      <c r="A207" s="23" t="s">
        <v>15</v>
      </c>
      <c r="B207" s="36" t="s">
        <v>212</v>
      </c>
      <c r="C207" s="36" t="s">
        <v>247</v>
      </c>
      <c r="D207" s="36" t="s">
        <v>207</v>
      </c>
      <c r="E207" s="52" t="s">
        <v>246</v>
      </c>
      <c r="F207" s="21" t="s">
        <v>16</v>
      </c>
      <c r="G207" s="73">
        <f>101.8+215.73</f>
        <v>317.53</v>
      </c>
      <c r="H207" s="73"/>
      <c r="I207" s="73"/>
      <c r="J207" s="73">
        <v>-317.53</v>
      </c>
      <c r="K207" s="158">
        <f>G207+J207</f>
        <v>0</v>
      </c>
    </row>
    <row r="208" spans="1:11" ht="63">
      <c r="A208" s="14" t="s">
        <v>451</v>
      </c>
      <c r="B208" s="36" t="s">
        <v>212</v>
      </c>
      <c r="C208" s="36" t="s">
        <v>247</v>
      </c>
      <c r="D208" s="36" t="s">
        <v>207</v>
      </c>
      <c r="E208" s="15" t="s">
        <v>452</v>
      </c>
      <c r="F208" s="21"/>
      <c r="G208" s="73">
        <f>G209</f>
        <v>5051.8</v>
      </c>
      <c r="H208" s="73">
        <f>H209</f>
        <v>0</v>
      </c>
      <c r="I208" s="73">
        <f>I209</f>
        <v>0</v>
      </c>
      <c r="J208" s="73">
        <f>J209</f>
        <v>317.53</v>
      </c>
      <c r="K208" s="158">
        <f>K209</f>
        <v>5369.33</v>
      </c>
    </row>
    <row r="209" spans="1:14" s="2" customFormat="1" ht="41.25" customHeight="1">
      <c r="A209" s="23" t="s">
        <v>15</v>
      </c>
      <c r="B209" s="36" t="s">
        <v>212</v>
      </c>
      <c r="C209" s="36" t="s">
        <v>247</v>
      </c>
      <c r="D209" s="36" t="s">
        <v>207</v>
      </c>
      <c r="E209" s="21" t="s">
        <v>452</v>
      </c>
      <c r="F209" s="4" t="s">
        <v>16</v>
      </c>
      <c r="G209" s="69">
        <f>1933.53+3118.27</f>
        <v>5051.8</v>
      </c>
      <c r="H209" s="69"/>
      <c r="I209" s="69"/>
      <c r="J209" s="69">
        <v>317.53</v>
      </c>
      <c r="K209" s="153">
        <f>G209+I209+J209</f>
        <v>5369.33</v>
      </c>
      <c r="L209" s="25"/>
      <c r="M209" s="25"/>
      <c r="N209" s="25"/>
    </row>
    <row r="210" spans="1:11" ht="25.5" customHeight="1">
      <c r="A210" s="10" t="s">
        <v>248</v>
      </c>
      <c r="B210" s="34" t="s">
        <v>212</v>
      </c>
      <c r="C210" s="34" t="s">
        <v>247</v>
      </c>
      <c r="D210" s="34" t="s">
        <v>247</v>
      </c>
      <c r="E210" s="9"/>
      <c r="F210" s="9"/>
      <c r="G210" s="70">
        <f aca="true" t="shared" si="28" ref="G210:K212">G211</f>
        <v>7627.43</v>
      </c>
      <c r="H210" s="70">
        <f t="shared" si="28"/>
        <v>0</v>
      </c>
      <c r="I210" s="70">
        <f t="shared" si="28"/>
        <v>0</v>
      </c>
      <c r="J210" s="70">
        <f t="shared" si="28"/>
        <v>0</v>
      </c>
      <c r="K210" s="157">
        <f t="shared" si="28"/>
        <v>7627.43</v>
      </c>
    </row>
    <row r="211" spans="1:11" ht="34.5" customHeight="1">
      <c r="A211" s="16" t="s">
        <v>249</v>
      </c>
      <c r="B211" s="37" t="s">
        <v>212</v>
      </c>
      <c r="C211" s="37" t="s">
        <v>247</v>
      </c>
      <c r="D211" s="37" t="s">
        <v>247</v>
      </c>
      <c r="E211" s="22" t="s">
        <v>35</v>
      </c>
      <c r="F211" s="22"/>
      <c r="G211" s="77">
        <f t="shared" si="28"/>
        <v>7627.43</v>
      </c>
      <c r="H211" s="77">
        <f t="shared" si="28"/>
        <v>0</v>
      </c>
      <c r="I211" s="77">
        <f t="shared" si="28"/>
        <v>0</v>
      </c>
      <c r="J211" s="77">
        <f t="shared" si="28"/>
        <v>0</v>
      </c>
      <c r="K211" s="159">
        <f t="shared" si="28"/>
        <v>7627.43</v>
      </c>
    </row>
    <row r="212" spans="1:11" ht="40.5" customHeight="1">
      <c r="A212" s="18" t="s">
        <v>24</v>
      </c>
      <c r="B212" s="37" t="s">
        <v>212</v>
      </c>
      <c r="C212" s="37" t="s">
        <v>247</v>
      </c>
      <c r="D212" s="37" t="s">
        <v>247</v>
      </c>
      <c r="E212" s="22" t="s">
        <v>167</v>
      </c>
      <c r="F212" s="4"/>
      <c r="G212" s="69">
        <f t="shared" si="28"/>
        <v>7627.43</v>
      </c>
      <c r="H212" s="69">
        <f t="shared" si="28"/>
        <v>0</v>
      </c>
      <c r="I212" s="69">
        <f t="shared" si="28"/>
        <v>0</v>
      </c>
      <c r="J212" s="69">
        <f t="shared" si="28"/>
        <v>0</v>
      </c>
      <c r="K212" s="153">
        <f t="shared" si="28"/>
        <v>7627.43</v>
      </c>
    </row>
    <row r="213" spans="1:11" ht="51" customHeight="1">
      <c r="A213" s="20" t="s">
        <v>67</v>
      </c>
      <c r="B213" s="37" t="s">
        <v>212</v>
      </c>
      <c r="C213" s="37" t="s">
        <v>247</v>
      </c>
      <c r="D213" s="37" t="s">
        <v>247</v>
      </c>
      <c r="E213" s="19" t="s">
        <v>172</v>
      </c>
      <c r="F213" s="9"/>
      <c r="G213" s="70">
        <f>G214+G216+G218</f>
        <v>7627.43</v>
      </c>
      <c r="H213" s="70">
        <f>H214+H216+H218</f>
        <v>0</v>
      </c>
      <c r="I213" s="70">
        <f>I214+I216+I218</f>
        <v>0</v>
      </c>
      <c r="J213" s="70">
        <f>J214+J216+J218</f>
        <v>0</v>
      </c>
      <c r="K213" s="157">
        <f>K214+K216+K218</f>
        <v>7627.43</v>
      </c>
    </row>
    <row r="214" spans="1:11" ht="33" customHeight="1">
      <c r="A214" s="23" t="s">
        <v>453</v>
      </c>
      <c r="B214" s="38" t="s">
        <v>212</v>
      </c>
      <c r="C214" s="38" t="s">
        <v>247</v>
      </c>
      <c r="D214" s="38" t="s">
        <v>247</v>
      </c>
      <c r="E214" s="21" t="s">
        <v>168</v>
      </c>
      <c r="F214" s="4"/>
      <c r="G214" s="69">
        <f>G215</f>
        <v>3000</v>
      </c>
      <c r="H214" s="69">
        <f>H215</f>
        <v>0</v>
      </c>
      <c r="I214" s="69">
        <f>I215</f>
        <v>0</v>
      </c>
      <c r="J214" s="69">
        <f>J215</f>
        <v>0</v>
      </c>
      <c r="K214" s="153">
        <f>K215</f>
        <v>3000</v>
      </c>
    </row>
    <row r="215" spans="1:11" ht="39.75" customHeight="1">
      <c r="A215" s="23" t="s">
        <v>15</v>
      </c>
      <c r="B215" s="38" t="s">
        <v>212</v>
      </c>
      <c r="C215" s="38" t="s">
        <v>247</v>
      </c>
      <c r="D215" s="38" t="s">
        <v>247</v>
      </c>
      <c r="E215" s="21" t="s">
        <v>168</v>
      </c>
      <c r="F215" s="4" t="s">
        <v>16</v>
      </c>
      <c r="G215" s="69">
        <v>3000</v>
      </c>
      <c r="H215" s="69"/>
      <c r="I215" s="69"/>
      <c r="J215" s="69"/>
      <c r="K215" s="153">
        <f>G215+J215</f>
        <v>3000</v>
      </c>
    </row>
    <row r="216" spans="1:11" ht="35.25" customHeight="1">
      <c r="A216" s="20" t="s">
        <v>454</v>
      </c>
      <c r="B216" s="131" t="s">
        <v>212</v>
      </c>
      <c r="C216" s="131" t="s">
        <v>247</v>
      </c>
      <c r="D216" s="131" t="s">
        <v>247</v>
      </c>
      <c r="E216" s="19" t="s">
        <v>171</v>
      </c>
      <c r="F216" s="19"/>
      <c r="G216" s="78">
        <f>G217</f>
        <v>2856.28</v>
      </c>
      <c r="H216" s="78">
        <f>H217</f>
        <v>0</v>
      </c>
      <c r="I216" s="78">
        <f>I217</f>
        <v>0</v>
      </c>
      <c r="J216" s="78">
        <f>J217</f>
        <v>0</v>
      </c>
      <c r="K216" s="167">
        <f>K217</f>
        <v>2856.28</v>
      </c>
    </row>
    <row r="217" spans="1:11" ht="34.5" customHeight="1">
      <c r="A217" s="23" t="s">
        <v>21</v>
      </c>
      <c r="B217" s="38" t="s">
        <v>212</v>
      </c>
      <c r="C217" s="38" t="s">
        <v>247</v>
      </c>
      <c r="D217" s="38" t="s">
        <v>247</v>
      </c>
      <c r="E217" s="21" t="s">
        <v>171</v>
      </c>
      <c r="F217" s="4" t="s">
        <v>22</v>
      </c>
      <c r="G217" s="69">
        <v>2856.28</v>
      </c>
      <c r="H217" s="69"/>
      <c r="I217" s="69"/>
      <c r="J217" s="69"/>
      <c r="K217" s="153">
        <f>G217+I217</f>
        <v>2856.28</v>
      </c>
    </row>
    <row r="218" spans="1:11" ht="67.5" customHeight="1">
      <c r="A218" s="20" t="s">
        <v>455</v>
      </c>
      <c r="B218" s="37" t="s">
        <v>212</v>
      </c>
      <c r="C218" s="37" t="s">
        <v>247</v>
      </c>
      <c r="D218" s="37" t="s">
        <v>247</v>
      </c>
      <c r="E218" s="19" t="s">
        <v>498</v>
      </c>
      <c r="F218" s="4"/>
      <c r="G218" s="69">
        <f>G219</f>
        <v>1771.15</v>
      </c>
      <c r="H218" s="69">
        <f>H219</f>
        <v>0</v>
      </c>
      <c r="I218" s="69">
        <f>I219</f>
        <v>0</v>
      </c>
      <c r="J218" s="69">
        <f>J219</f>
        <v>0</v>
      </c>
      <c r="K218" s="153">
        <f>K219</f>
        <v>1771.15</v>
      </c>
    </row>
    <row r="219" spans="1:11" ht="34.5" customHeight="1">
      <c r="A219" s="23" t="s">
        <v>21</v>
      </c>
      <c r="B219" s="37" t="s">
        <v>212</v>
      </c>
      <c r="C219" s="37" t="s">
        <v>247</v>
      </c>
      <c r="D219" s="37" t="s">
        <v>247</v>
      </c>
      <c r="E219" s="21" t="s">
        <v>498</v>
      </c>
      <c r="F219" s="4" t="s">
        <v>22</v>
      </c>
      <c r="G219" s="69">
        <v>1771.15</v>
      </c>
      <c r="H219" s="69"/>
      <c r="I219" s="69"/>
      <c r="J219" s="69"/>
      <c r="K219" s="153">
        <f>G219+I219+J219</f>
        <v>1771.15</v>
      </c>
    </row>
    <row r="220" spans="1:11" ht="15.75">
      <c r="A220" s="47" t="s">
        <v>250</v>
      </c>
      <c r="B220" s="48" t="s">
        <v>212</v>
      </c>
      <c r="C220" s="48" t="s">
        <v>223</v>
      </c>
      <c r="D220" s="48"/>
      <c r="E220" s="49"/>
      <c r="F220" s="49"/>
      <c r="G220" s="66">
        <f aca="true" t="shared" si="29" ref="G220:K221">G221</f>
        <v>55540.199</v>
      </c>
      <c r="H220" s="66">
        <f t="shared" si="29"/>
        <v>171.29</v>
      </c>
      <c r="I220" s="66">
        <f t="shared" si="29"/>
        <v>150.001</v>
      </c>
      <c r="J220" s="66">
        <f t="shared" si="29"/>
        <v>1019.7</v>
      </c>
      <c r="K220" s="150">
        <f t="shared" si="29"/>
        <v>56881.19</v>
      </c>
    </row>
    <row r="221" spans="1:11" ht="17.25" customHeight="1">
      <c r="A221" s="3" t="s">
        <v>251</v>
      </c>
      <c r="B221" s="36" t="s">
        <v>212</v>
      </c>
      <c r="C221" s="36" t="s">
        <v>223</v>
      </c>
      <c r="D221" s="36" t="s">
        <v>206</v>
      </c>
      <c r="E221" s="4"/>
      <c r="F221" s="8"/>
      <c r="G221" s="69">
        <f t="shared" si="29"/>
        <v>55540.199</v>
      </c>
      <c r="H221" s="69">
        <f t="shared" si="29"/>
        <v>171.29</v>
      </c>
      <c r="I221" s="69">
        <f t="shared" si="29"/>
        <v>150.001</v>
      </c>
      <c r="J221" s="69">
        <f t="shared" si="29"/>
        <v>1019.7</v>
      </c>
      <c r="K221" s="153">
        <f t="shared" si="29"/>
        <v>56881.19</v>
      </c>
    </row>
    <row r="222" spans="1:11" ht="32.25" customHeight="1">
      <c r="A222" s="13" t="s">
        <v>104</v>
      </c>
      <c r="B222" s="36" t="s">
        <v>212</v>
      </c>
      <c r="C222" s="36" t="s">
        <v>223</v>
      </c>
      <c r="D222" s="36" t="s">
        <v>206</v>
      </c>
      <c r="E222" s="24" t="s">
        <v>86</v>
      </c>
      <c r="F222" s="24"/>
      <c r="G222" s="65">
        <f>G223+G228+G233+G237</f>
        <v>55540.199</v>
      </c>
      <c r="H222" s="65">
        <f>H223+H228+H233+H237</f>
        <v>171.29</v>
      </c>
      <c r="I222" s="65">
        <f>I223+I228+I233+I237</f>
        <v>150.001</v>
      </c>
      <c r="J222" s="65">
        <f>J223+J228+J233+J237</f>
        <v>1019.7</v>
      </c>
      <c r="K222" s="149">
        <f>K223+K228+K233+K237</f>
        <v>56881.19</v>
      </c>
    </row>
    <row r="223" spans="1:11" ht="49.5" customHeight="1">
      <c r="A223" s="10" t="s">
        <v>78</v>
      </c>
      <c r="B223" s="36" t="s">
        <v>212</v>
      </c>
      <c r="C223" s="36" t="s">
        <v>223</v>
      </c>
      <c r="D223" s="36" t="s">
        <v>206</v>
      </c>
      <c r="E223" s="9" t="s">
        <v>87</v>
      </c>
      <c r="F223" s="9"/>
      <c r="G223" s="70">
        <f aca="true" t="shared" si="30" ref="G223:K224">G224</f>
        <v>36910</v>
      </c>
      <c r="H223" s="70">
        <f t="shared" si="30"/>
        <v>171.29</v>
      </c>
      <c r="I223" s="70">
        <f t="shared" si="30"/>
        <v>0</v>
      </c>
      <c r="J223" s="70">
        <f t="shared" si="30"/>
        <v>1020</v>
      </c>
      <c r="K223" s="157">
        <f t="shared" si="30"/>
        <v>38101.29</v>
      </c>
    </row>
    <row r="224" spans="1:11" ht="68.25" customHeight="1">
      <c r="A224" s="14" t="s">
        <v>77</v>
      </c>
      <c r="B224" s="36" t="s">
        <v>212</v>
      </c>
      <c r="C224" s="36" t="s">
        <v>223</v>
      </c>
      <c r="D224" s="36" t="s">
        <v>206</v>
      </c>
      <c r="E224" s="15" t="s">
        <v>456</v>
      </c>
      <c r="F224" s="15"/>
      <c r="G224" s="68">
        <f t="shared" si="30"/>
        <v>36910</v>
      </c>
      <c r="H224" s="68">
        <f t="shared" si="30"/>
        <v>171.29</v>
      </c>
      <c r="I224" s="68">
        <f t="shared" si="30"/>
        <v>0</v>
      </c>
      <c r="J224" s="68">
        <f t="shared" si="30"/>
        <v>1020</v>
      </c>
      <c r="K224" s="152">
        <f t="shared" si="30"/>
        <v>38101.29</v>
      </c>
    </row>
    <row r="225" spans="1:11" ht="33" customHeight="1">
      <c r="A225" s="3" t="s">
        <v>76</v>
      </c>
      <c r="B225" s="36" t="s">
        <v>212</v>
      </c>
      <c r="C225" s="36" t="s">
        <v>223</v>
      </c>
      <c r="D225" s="36" t="s">
        <v>206</v>
      </c>
      <c r="E225" s="4" t="s">
        <v>88</v>
      </c>
      <c r="F225" s="4"/>
      <c r="G225" s="69">
        <f>G226+G227</f>
        <v>36910</v>
      </c>
      <c r="H225" s="69">
        <f>H226+H227</f>
        <v>171.29</v>
      </c>
      <c r="I225" s="69">
        <f>I226+I227</f>
        <v>0</v>
      </c>
      <c r="J225" s="69">
        <f>J226+J227</f>
        <v>1020</v>
      </c>
      <c r="K225" s="153">
        <f>K226+K227</f>
        <v>38101.29</v>
      </c>
    </row>
    <row r="226" spans="1:11" ht="33" customHeight="1">
      <c r="A226" s="3" t="s">
        <v>15</v>
      </c>
      <c r="B226" s="36" t="s">
        <v>212</v>
      </c>
      <c r="C226" s="36" t="s">
        <v>223</v>
      </c>
      <c r="D226" s="36" t="s">
        <v>206</v>
      </c>
      <c r="E226" s="4" t="s">
        <v>88</v>
      </c>
      <c r="F226" s="4" t="s">
        <v>16</v>
      </c>
      <c r="G226" s="69">
        <v>370</v>
      </c>
      <c r="H226" s="69">
        <v>171.29</v>
      </c>
      <c r="I226" s="69"/>
      <c r="J226" s="69">
        <v>20</v>
      </c>
      <c r="K226" s="153">
        <f>G226+J226+H226</f>
        <v>561.29</v>
      </c>
    </row>
    <row r="227" spans="1:11" ht="51" customHeight="1">
      <c r="A227" s="3" t="s">
        <v>53</v>
      </c>
      <c r="B227" s="36" t="s">
        <v>212</v>
      </c>
      <c r="C227" s="36" t="s">
        <v>223</v>
      </c>
      <c r="D227" s="36" t="s">
        <v>206</v>
      </c>
      <c r="E227" s="4" t="s">
        <v>88</v>
      </c>
      <c r="F227" s="4" t="s">
        <v>12</v>
      </c>
      <c r="G227" s="69">
        <f>36500+40</f>
        <v>36540</v>
      </c>
      <c r="H227" s="69"/>
      <c r="I227" s="69"/>
      <c r="J227" s="69">
        <v>1000</v>
      </c>
      <c r="K227" s="153">
        <f>G227+J227+H227</f>
        <v>37540</v>
      </c>
    </row>
    <row r="228" spans="1:11" ht="33.75" customHeight="1">
      <c r="A228" s="10" t="s">
        <v>89</v>
      </c>
      <c r="B228" s="36" t="s">
        <v>212</v>
      </c>
      <c r="C228" s="36" t="s">
        <v>223</v>
      </c>
      <c r="D228" s="36" t="s">
        <v>206</v>
      </c>
      <c r="E228" s="9" t="s">
        <v>90</v>
      </c>
      <c r="F228" s="9"/>
      <c r="G228" s="70">
        <f aca="true" t="shared" si="31" ref="G228:K229">G229</f>
        <v>14420.37</v>
      </c>
      <c r="H228" s="70">
        <f t="shared" si="31"/>
        <v>0</v>
      </c>
      <c r="I228" s="70">
        <f t="shared" si="31"/>
        <v>0</v>
      </c>
      <c r="J228" s="70">
        <f t="shared" si="31"/>
        <v>-30.3</v>
      </c>
      <c r="K228" s="157">
        <f t="shared" si="31"/>
        <v>14390.07</v>
      </c>
    </row>
    <row r="229" spans="1:11" ht="68.25" customHeight="1">
      <c r="A229" s="14" t="s">
        <v>91</v>
      </c>
      <c r="B229" s="36" t="s">
        <v>212</v>
      </c>
      <c r="C229" s="36" t="s">
        <v>223</v>
      </c>
      <c r="D229" s="36" t="s">
        <v>206</v>
      </c>
      <c r="E229" s="15" t="s">
        <v>457</v>
      </c>
      <c r="F229" s="15"/>
      <c r="G229" s="68">
        <f t="shared" si="31"/>
        <v>14420.37</v>
      </c>
      <c r="H229" s="68">
        <f t="shared" si="31"/>
        <v>0</v>
      </c>
      <c r="I229" s="68">
        <f t="shared" si="31"/>
        <v>0</v>
      </c>
      <c r="J229" s="68">
        <f t="shared" si="31"/>
        <v>-30.3</v>
      </c>
      <c r="K229" s="152">
        <f t="shared" si="31"/>
        <v>14390.07</v>
      </c>
    </row>
    <row r="230" spans="1:11" ht="35.25" customHeight="1">
      <c r="A230" s="3" t="s">
        <v>93</v>
      </c>
      <c r="B230" s="36" t="s">
        <v>212</v>
      </c>
      <c r="C230" s="36" t="s">
        <v>223</v>
      </c>
      <c r="D230" s="36" t="s">
        <v>206</v>
      </c>
      <c r="E230" s="4" t="s">
        <v>92</v>
      </c>
      <c r="F230" s="4"/>
      <c r="G230" s="69">
        <f>G231+G232</f>
        <v>14420.37</v>
      </c>
      <c r="H230" s="69">
        <f>H231+H232</f>
        <v>0</v>
      </c>
      <c r="I230" s="69">
        <f>I231+I232</f>
        <v>0</v>
      </c>
      <c r="J230" s="69">
        <f>J231+J232</f>
        <v>-30.3</v>
      </c>
      <c r="K230" s="153">
        <f>K231+K232</f>
        <v>14390.07</v>
      </c>
    </row>
    <row r="231" spans="1:11" ht="35.25" customHeight="1">
      <c r="A231" s="3" t="s">
        <v>15</v>
      </c>
      <c r="B231" s="36" t="s">
        <v>212</v>
      </c>
      <c r="C231" s="36" t="s">
        <v>223</v>
      </c>
      <c r="D231" s="36" t="s">
        <v>206</v>
      </c>
      <c r="E231" s="4" t="s">
        <v>92</v>
      </c>
      <c r="F231" s="4" t="s">
        <v>16</v>
      </c>
      <c r="G231" s="69">
        <v>420.37</v>
      </c>
      <c r="H231" s="69"/>
      <c r="I231" s="69"/>
      <c r="J231" s="69">
        <v>-0.3</v>
      </c>
      <c r="K231" s="153">
        <f>G231+J231</f>
        <v>420.07</v>
      </c>
    </row>
    <row r="232" spans="1:11" ht="53.25" customHeight="1">
      <c r="A232" s="3" t="s">
        <v>53</v>
      </c>
      <c r="B232" s="36" t="s">
        <v>212</v>
      </c>
      <c r="C232" s="36" t="s">
        <v>223</v>
      </c>
      <c r="D232" s="36" t="s">
        <v>206</v>
      </c>
      <c r="E232" s="4" t="s">
        <v>92</v>
      </c>
      <c r="F232" s="4" t="s">
        <v>12</v>
      </c>
      <c r="G232" s="69">
        <v>14000</v>
      </c>
      <c r="H232" s="69"/>
      <c r="I232" s="69"/>
      <c r="J232" s="69">
        <v>-30</v>
      </c>
      <c r="K232" s="153">
        <f>G232+J232</f>
        <v>13970</v>
      </c>
    </row>
    <row r="233" spans="1:11" ht="51" customHeight="1">
      <c r="A233" s="10" t="s">
        <v>94</v>
      </c>
      <c r="B233" s="36" t="s">
        <v>212</v>
      </c>
      <c r="C233" s="36" t="s">
        <v>223</v>
      </c>
      <c r="D233" s="36" t="s">
        <v>206</v>
      </c>
      <c r="E233" s="9" t="s">
        <v>97</v>
      </c>
      <c r="F233" s="9"/>
      <c r="G233" s="70">
        <f aca="true" t="shared" si="32" ref="G233:K235">G234</f>
        <v>4100</v>
      </c>
      <c r="H233" s="70">
        <f t="shared" si="32"/>
        <v>0</v>
      </c>
      <c r="I233" s="70">
        <f t="shared" si="32"/>
        <v>0</v>
      </c>
      <c r="J233" s="70">
        <f t="shared" si="32"/>
        <v>0</v>
      </c>
      <c r="K233" s="157">
        <f t="shared" si="32"/>
        <v>4100</v>
      </c>
    </row>
    <row r="234" spans="1:11" ht="84" customHeight="1">
      <c r="A234" s="14" t="s">
        <v>95</v>
      </c>
      <c r="B234" s="35" t="s">
        <v>212</v>
      </c>
      <c r="C234" s="35" t="s">
        <v>223</v>
      </c>
      <c r="D234" s="35" t="s">
        <v>206</v>
      </c>
      <c r="E234" s="15" t="s">
        <v>458</v>
      </c>
      <c r="F234" s="15"/>
      <c r="G234" s="68">
        <f t="shared" si="32"/>
        <v>4100</v>
      </c>
      <c r="H234" s="68">
        <f t="shared" si="32"/>
        <v>0</v>
      </c>
      <c r="I234" s="68">
        <f t="shared" si="32"/>
        <v>0</v>
      </c>
      <c r="J234" s="68">
        <f t="shared" si="32"/>
        <v>0</v>
      </c>
      <c r="K234" s="152">
        <f t="shared" si="32"/>
        <v>4100</v>
      </c>
    </row>
    <row r="235" spans="1:11" ht="33.75" customHeight="1">
      <c r="A235" s="3" t="s">
        <v>98</v>
      </c>
      <c r="B235" s="36" t="s">
        <v>212</v>
      </c>
      <c r="C235" s="36" t="s">
        <v>223</v>
      </c>
      <c r="D235" s="36" t="s">
        <v>206</v>
      </c>
      <c r="E235" s="4" t="s">
        <v>96</v>
      </c>
      <c r="F235" s="4"/>
      <c r="G235" s="69">
        <f t="shared" si="32"/>
        <v>4100</v>
      </c>
      <c r="H235" s="69">
        <f t="shared" si="32"/>
        <v>0</v>
      </c>
      <c r="I235" s="69">
        <f t="shared" si="32"/>
        <v>0</v>
      </c>
      <c r="J235" s="69">
        <f t="shared" si="32"/>
        <v>0</v>
      </c>
      <c r="K235" s="153">
        <f t="shared" si="32"/>
        <v>4100</v>
      </c>
    </row>
    <row r="236" spans="1:11" ht="54.75" customHeight="1">
      <c r="A236" s="3" t="s">
        <v>53</v>
      </c>
      <c r="B236" s="36" t="s">
        <v>212</v>
      </c>
      <c r="C236" s="36" t="s">
        <v>223</v>
      </c>
      <c r="D236" s="36" t="s">
        <v>206</v>
      </c>
      <c r="E236" s="4" t="s">
        <v>96</v>
      </c>
      <c r="F236" s="4" t="s">
        <v>12</v>
      </c>
      <c r="G236" s="69">
        <v>4100</v>
      </c>
      <c r="H236" s="69"/>
      <c r="I236" s="69"/>
      <c r="J236" s="69"/>
      <c r="K236" s="153">
        <f>G236+J236</f>
        <v>4100</v>
      </c>
    </row>
    <row r="237" spans="1:11" ht="36" customHeight="1">
      <c r="A237" s="10" t="s">
        <v>50</v>
      </c>
      <c r="B237" s="34" t="s">
        <v>212</v>
      </c>
      <c r="C237" s="34" t="s">
        <v>223</v>
      </c>
      <c r="D237" s="34" t="s">
        <v>206</v>
      </c>
      <c r="E237" s="9" t="s">
        <v>99</v>
      </c>
      <c r="F237" s="9"/>
      <c r="G237" s="70">
        <f aca="true" t="shared" si="33" ref="G237:K238">G238</f>
        <v>109.829</v>
      </c>
      <c r="H237" s="70">
        <f t="shared" si="33"/>
        <v>0</v>
      </c>
      <c r="I237" s="70">
        <f>I238+I240</f>
        <v>150.001</v>
      </c>
      <c r="J237" s="70">
        <f>J238+J240</f>
        <v>30</v>
      </c>
      <c r="K237" s="157">
        <f>K238+K240</f>
        <v>289.83000000000004</v>
      </c>
    </row>
    <row r="238" spans="1:11" s="2" customFormat="1" ht="50.25" customHeight="1">
      <c r="A238" s="14" t="s">
        <v>487</v>
      </c>
      <c r="B238" s="35" t="s">
        <v>212</v>
      </c>
      <c r="C238" s="35" t="s">
        <v>223</v>
      </c>
      <c r="D238" s="35" t="s">
        <v>206</v>
      </c>
      <c r="E238" s="15" t="s">
        <v>488</v>
      </c>
      <c r="F238" s="15"/>
      <c r="G238" s="68">
        <f t="shared" si="33"/>
        <v>109.829</v>
      </c>
      <c r="H238" s="68">
        <f t="shared" si="33"/>
        <v>0</v>
      </c>
      <c r="I238" s="68">
        <f t="shared" si="33"/>
        <v>0.001</v>
      </c>
      <c r="J238" s="68">
        <f t="shared" si="33"/>
        <v>30</v>
      </c>
      <c r="K238" s="152">
        <f t="shared" si="33"/>
        <v>139.83</v>
      </c>
    </row>
    <row r="239" spans="1:11" s="2" customFormat="1" ht="32.25" customHeight="1">
      <c r="A239" s="3" t="s">
        <v>15</v>
      </c>
      <c r="B239" s="36" t="s">
        <v>212</v>
      </c>
      <c r="C239" s="36" t="s">
        <v>223</v>
      </c>
      <c r="D239" s="36" t="s">
        <v>206</v>
      </c>
      <c r="E239" s="4" t="s">
        <v>488</v>
      </c>
      <c r="F239" s="4" t="s">
        <v>16</v>
      </c>
      <c r="G239" s="69">
        <v>109.829</v>
      </c>
      <c r="H239" s="69"/>
      <c r="I239" s="69">
        <v>0.001</v>
      </c>
      <c r="J239" s="69">
        <f>30</f>
        <v>30</v>
      </c>
      <c r="K239" s="153">
        <f>G239+J239+I239</f>
        <v>139.83</v>
      </c>
    </row>
    <row r="240" spans="1:11" s="62" customFormat="1" ht="32.25" customHeight="1">
      <c r="A240" s="14" t="s">
        <v>489</v>
      </c>
      <c r="B240" s="35" t="s">
        <v>212</v>
      </c>
      <c r="C240" s="35" t="s">
        <v>223</v>
      </c>
      <c r="D240" s="35" t="s">
        <v>206</v>
      </c>
      <c r="E240" s="15" t="s">
        <v>490</v>
      </c>
      <c r="F240" s="15"/>
      <c r="G240" s="68"/>
      <c r="H240" s="68"/>
      <c r="I240" s="68">
        <f>I241</f>
        <v>150</v>
      </c>
      <c r="J240" s="68">
        <f>J241</f>
        <v>0</v>
      </c>
      <c r="K240" s="152">
        <f>K241</f>
        <v>150</v>
      </c>
    </row>
    <row r="241" spans="1:11" s="2" customFormat="1" ht="32.25" customHeight="1">
      <c r="A241" s="3" t="s">
        <v>15</v>
      </c>
      <c r="B241" s="36" t="s">
        <v>212</v>
      </c>
      <c r="C241" s="36" t="s">
        <v>223</v>
      </c>
      <c r="D241" s="36" t="s">
        <v>206</v>
      </c>
      <c r="E241" s="4" t="s">
        <v>490</v>
      </c>
      <c r="F241" s="4" t="s">
        <v>16</v>
      </c>
      <c r="G241" s="69"/>
      <c r="H241" s="69"/>
      <c r="I241" s="69">
        <v>150</v>
      </c>
      <c r="J241" s="69"/>
      <c r="K241" s="153">
        <f>I241</f>
        <v>150</v>
      </c>
    </row>
    <row r="242" spans="1:11" s="2" customFormat="1" ht="25.5" customHeight="1">
      <c r="A242" s="44" t="s">
        <v>252</v>
      </c>
      <c r="B242" s="45" t="s">
        <v>212</v>
      </c>
      <c r="C242" s="45" t="s">
        <v>254</v>
      </c>
      <c r="D242" s="45"/>
      <c r="E242" s="46"/>
      <c r="F242" s="46"/>
      <c r="G242" s="72">
        <f>G243+G248+G286+G290</f>
        <v>23275.06</v>
      </c>
      <c r="H242" s="72">
        <f>H243+H248+H286+H290</f>
        <v>0</v>
      </c>
      <c r="I242" s="72">
        <f>I243+I248+I286+I290</f>
        <v>1013.65</v>
      </c>
      <c r="J242" s="72">
        <f>J243+J248+J286+J290</f>
        <v>-21.2</v>
      </c>
      <c r="K242" s="156">
        <f>K243+K248+K286+K290</f>
        <v>24267.51</v>
      </c>
    </row>
    <row r="243" spans="1:11" s="2" customFormat="1" ht="24.75" customHeight="1">
      <c r="A243" s="13" t="s">
        <v>253</v>
      </c>
      <c r="B243" s="43" t="s">
        <v>212</v>
      </c>
      <c r="C243" s="43" t="s">
        <v>254</v>
      </c>
      <c r="D243" s="43" t="s">
        <v>207</v>
      </c>
      <c r="E243" s="24"/>
      <c r="F243" s="24"/>
      <c r="G243" s="65">
        <f aca="true" t="shared" si="34" ref="G243:K245">G244</f>
        <v>3526.8</v>
      </c>
      <c r="H243" s="65">
        <f t="shared" si="34"/>
        <v>0</v>
      </c>
      <c r="I243" s="65">
        <f t="shared" si="34"/>
        <v>0</v>
      </c>
      <c r="J243" s="65">
        <f t="shared" si="34"/>
        <v>0</v>
      </c>
      <c r="K243" s="149">
        <f t="shared" si="34"/>
        <v>3526.8</v>
      </c>
    </row>
    <row r="244" spans="1:11" s="2" customFormat="1" ht="31.5" customHeight="1">
      <c r="A244" s="13" t="s">
        <v>105</v>
      </c>
      <c r="B244" s="43" t="s">
        <v>212</v>
      </c>
      <c r="C244" s="43" t="s">
        <v>254</v>
      </c>
      <c r="D244" s="43" t="s">
        <v>207</v>
      </c>
      <c r="E244" s="22" t="s">
        <v>35</v>
      </c>
      <c r="F244" s="15"/>
      <c r="G244" s="68">
        <f t="shared" si="34"/>
        <v>3526.8</v>
      </c>
      <c r="H244" s="68">
        <f t="shared" si="34"/>
        <v>0</v>
      </c>
      <c r="I244" s="68">
        <f t="shared" si="34"/>
        <v>0</v>
      </c>
      <c r="J244" s="68">
        <f t="shared" si="34"/>
        <v>0</v>
      </c>
      <c r="K244" s="152">
        <f t="shared" si="34"/>
        <v>3526.8</v>
      </c>
    </row>
    <row r="245" spans="1:11" s="2" customFormat="1" ht="47.25" customHeight="1">
      <c r="A245" s="20" t="s">
        <v>66</v>
      </c>
      <c r="B245" s="39" t="s">
        <v>212</v>
      </c>
      <c r="C245" s="39" t="s">
        <v>254</v>
      </c>
      <c r="D245" s="39" t="s">
        <v>207</v>
      </c>
      <c r="E245" s="19" t="s">
        <v>164</v>
      </c>
      <c r="F245" s="15"/>
      <c r="G245" s="68">
        <f>G246</f>
        <v>3526.8</v>
      </c>
      <c r="H245" s="68">
        <f t="shared" si="34"/>
        <v>0</v>
      </c>
      <c r="I245" s="68">
        <f t="shared" si="34"/>
        <v>0</v>
      </c>
      <c r="J245" s="68">
        <f t="shared" si="34"/>
        <v>0</v>
      </c>
      <c r="K245" s="152">
        <f t="shared" si="34"/>
        <v>3526.8</v>
      </c>
    </row>
    <row r="246" spans="1:11" s="2" customFormat="1" ht="37.5" customHeight="1">
      <c r="A246" s="20" t="s">
        <v>459</v>
      </c>
      <c r="B246" s="39" t="s">
        <v>212</v>
      </c>
      <c r="C246" s="39" t="s">
        <v>254</v>
      </c>
      <c r="D246" s="39" t="s">
        <v>207</v>
      </c>
      <c r="E246" s="19" t="s">
        <v>165</v>
      </c>
      <c r="F246" s="15"/>
      <c r="G246" s="68">
        <f>G247</f>
        <v>3526.8</v>
      </c>
      <c r="H246" s="68">
        <f>H247</f>
        <v>0</v>
      </c>
      <c r="I246" s="68">
        <f>I247</f>
        <v>0</v>
      </c>
      <c r="J246" s="68">
        <f>J247</f>
        <v>0</v>
      </c>
      <c r="K246" s="152">
        <f>K247</f>
        <v>3526.8</v>
      </c>
    </row>
    <row r="247" spans="1:11" s="2" customFormat="1" ht="48" customHeight="1">
      <c r="A247" s="23" t="s">
        <v>53</v>
      </c>
      <c r="B247" s="40" t="s">
        <v>212</v>
      </c>
      <c r="C247" s="40" t="s">
        <v>254</v>
      </c>
      <c r="D247" s="40" t="s">
        <v>207</v>
      </c>
      <c r="E247" s="21" t="s">
        <v>165</v>
      </c>
      <c r="F247" s="28" t="s">
        <v>12</v>
      </c>
      <c r="G247" s="71">
        <f>3412.594+114.206</f>
        <v>3526.8</v>
      </c>
      <c r="H247" s="71"/>
      <c r="I247" s="71"/>
      <c r="J247" s="71"/>
      <c r="K247" s="155">
        <f>G247+I247</f>
        <v>3526.8</v>
      </c>
    </row>
    <row r="248" spans="1:11" s="61" customFormat="1" ht="27.75" customHeight="1">
      <c r="A248" s="13" t="s">
        <v>255</v>
      </c>
      <c r="B248" s="43" t="s">
        <v>212</v>
      </c>
      <c r="C248" s="43" t="s">
        <v>254</v>
      </c>
      <c r="D248" s="43" t="s">
        <v>210</v>
      </c>
      <c r="E248" s="24"/>
      <c r="F248" s="24"/>
      <c r="G248" s="65">
        <f>G249+G280</f>
        <v>7709.6</v>
      </c>
      <c r="H248" s="65">
        <f>H249+H280</f>
        <v>0</v>
      </c>
      <c r="I248" s="65">
        <f>I249+I280</f>
        <v>1013.65</v>
      </c>
      <c r="J248" s="65">
        <f>J249+J280</f>
        <v>-21.2</v>
      </c>
      <c r="K248" s="149">
        <f>K249+K280</f>
        <v>8702.05</v>
      </c>
    </row>
    <row r="249" spans="1:11" s="2" customFormat="1" ht="42" customHeight="1">
      <c r="A249" s="13" t="s">
        <v>105</v>
      </c>
      <c r="B249" s="43" t="s">
        <v>212</v>
      </c>
      <c r="C249" s="43" t="s">
        <v>254</v>
      </c>
      <c r="D249" s="43" t="s">
        <v>210</v>
      </c>
      <c r="E249" s="22" t="s">
        <v>35</v>
      </c>
      <c r="F249" s="30"/>
      <c r="G249" s="67">
        <f>G250+G260+G272+G276</f>
        <v>7133.6</v>
      </c>
      <c r="H249" s="67">
        <f>H250+H260+H272+H276</f>
        <v>0</v>
      </c>
      <c r="I249" s="67">
        <f>I250+I260+I272+I276</f>
        <v>0</v>
      </c>
      <c r="J249" s="67">
        <f>J250+J260+J272+J276</f>
        <v>-21.2</v>
      </c>
      <c r="K249" s="151">
        <f>K250+K260+K272+K276</f>
        <v>7112.4</v>
      </c>
    </row>
    <row r="250" spans="1:11" s="2" customFormat="1" ht="60" customHeight="1">
      <c r="A250" s="18" t="s">
        <v>55</v>
      </c>
      <c r="B250" s="43" t="s">
        <v>212</v>
      </c>
      <c r="C250" s="43" t="s">
        <v>254</v>
      </c>
      <c r="D250" s="43" t="s">
        <v>210</v>
      </c>
      <c r="E250" s="22" t="s">
        <v>151</v>
      </c>
      <c r="F250" s="24"/>
      <c r="G250" s="65">
        <f>G251</f>
        <v>5653</v>
      </c>
      <c r="H250" s="65">
        <f>H251</f>
        <v>0</v>
      </c>
      <c r="I250" s="65">
        <f>I251</f>
        <v>0</v>
      </c>
      <c r="J250" s="65">
        <f>J251</f>
        <v>0</v>
      </c>
      <c r="K250" s="149">
        <f>K251</f>
        <v>5653</v>
      </c>
    </row>
    <row r="251" spans="1:11" s="2" customFormat="1" ht="51.75" customHeight="1">
      <c r="A251" s="20" t="s">
        <v>57</v>
      </c>
      <c r="B251" s="43" t="s">
        <v>212</v>
      </c>
      <c r="C251" s="43" t="s">
        <v>254</v>
      </c>
      <c r="D251" s="43" t="s">
        <v>210</v>
      </c>
      <c r="E251" s="19" t="s">
        <v>153</v>
      </c>
      <c r="F251" s="24"/>
      <c r="G251" s="65">
        <f>G252+G254+G256+G258</f>
        <v>5653</v>
      </c>
      <c r="H251" s="65">
        <f>H252+H254+H256+H258</f>
        <v>0</v>
      </c>
      <c r="I251" s="65">
        <f>I252+I254+I256+I258</f>
        <v>0</v>
      </c>
      <c r="J251" s="65">
        <f>J252+J254+J256+J258</f>
        <v>0</v>
      </c>
      <c r="K251" s="149">
        <f>K252+K254+K256+K258</f>
        <v>5653</v>
      </c>
    </row>
    <row r="252" spans="1:11" s="2" customFormat="1" ht="174" customHeight="1">
      <c r="A252" s="10" t="s">
        <v>56</v>
      </c>
      <c r="B252" s="43" t="s">
        <v>212</v>
      </c>
      <c r="C252" s="43" t="s">
        <v>254</v>
      </c>
      <c r="D252" s="43" t="s">
        <v>210</v>
      </c>
      <c r="E252" s="9" t="s">
        <v>152</v>
      </c>
      <c r="F252" s="30"/>
      <c r="G252" s="67">
        <f>G253</f>
        <v>1000</v>
      </c>
      <c r="H252" s="67">
        <f>H253</f>
        <v>0</v>
      </c>
      <c r="I252" s="67">
        <f>I253</f>
        <v>0</v>
      </c>
      <c r="J252" s="67">
        <f>J253</f>
        <v>0</v>
      </c>
      <c r="K252" s="151">
        <f>K253</f>
        <v>1000</v>
      </c>
    </row>
    <row r="253" spans="1:13" s="2" customFormat="1" ht="32.25" customHeight="1">
      <c r="A253" s="3" t="s">
        <v>21</v>
      </c>
      <c r="B253" s="40" t="s">
        <v>212</v>
      </c>
      <c r="C253" s="40" t="s">
        <v>254</v>
      </c>
      <c r="D253" s="40" t="s">
        <v>210</v>
      </c>
      <c r="E253" s="4" t="s">
        <v>152</v>
      </c>
      <c r="F253" s="28" t="s">
        <v>22</v>
      </c>
      <c r="G253" s="71">
        <v>1000</v>
      </c>
      <c r="H253" s="71"/>
      <c r="I253" s="71"/>
      <c r="J253" s="71"/>
      <c r="K253" s="155">
        <f>G253+J253</f>
        <v>1000</v>
      </c>
      <c r="L253" s="25"/>
      <c r="M253" s="25"/>
    </row>
    <row r="254" spans="1:11" s="2" customFormat="1" ht="119.25" customHeight="1">
      <c r="A254" s="10" t="s">
        <v>58</v>
      </c>
      <c r="B254" s="43" t="s">
        <v>212</v>
      </c>
      <c r="C254" s="43" t="s">
        <v>254</v>
      </c>
      <c r="D254" s="43" t="s">
        <v>210</v>
      </c>
      <c r="E254" s="9" t="s">
        <v>155</v>
      </c>
      <c r="F254" s="24"/>
      <c r="G254" s="65">
        <f>G255</f>
        <v>216</v>
      </c>
      <c r="H254" s="65">
        <f>H255</f>
        <v>0</v>
      </c>
      <c r="I254" s="65">
        <f>I255</f>
        <v>0</v>
      </c>
      <c r="J254" s="65">
        <f>J255</f>
        <v>0</v>
      </c>
      <c r="K254" s="149">
        <f>K255</f>
        <v>216</v>
      </c>
    </row>
    <row r="255" spans="1:11" s="2" customFormat="1" ht="36.75" customHeight="1">
      <c r="A255" s="23" t="s">
        <v>21</v>
      </c>
      <c r="B255" s="40" t="s">
        <v>212</v>
      </c>
      <c r="C255" s="40" t="s">
        <v>254</v>
      </c>
      <c r="D255" s="40" t="s">
        <v>210</v>
      </c>
      <c r="E255" s="21" t="s">
        <v>155</v>
      </c>
      <c r="F255" s="28" t="s">
        <v>22</v>
      </c>
      <c r="G255" s="71">
        <v>216</v>
      </c>
      <c r="H255" s="71"/>
      <c r="I255" s="71"/>
      <c r="J255" s="71"/>
      <c r="K255" s="155">
        <f>G255+J255</f>
        <v>216</v>
      </c>
    </row>
    <row r="256" spans="1:11" s="2" customFormat="1" ht="163.5" customHeight="1">
      <c r="A256" s="18" t="s">
        <v>73</v>
      </c>
      <c r="B256" s="43" t="s">
        <v>212</v>
      </c>
      <c r="C256" s="43" t="s">
        <v>254</v>
      </c>
      <c r="D256" s="43" t="s">
        <v>210</v>
      </c>
      <c r="E256" s="22" t="s">
        <v>154</v>
      </c>
      <c r="F256" s="30"/>
      <c r="G256" s="67">
        <f>G257</f>
        <v>2997</v>
      </c>
      <c r="H256" s="67">
        <f>H257</f>
        <v>0</v>
      </c>
      <c r="I256" s="67">
        <f>I257</f>
        <v>0</v>
      </c>
      <c r="J256" s="67">
        <f>J257</f>
        <v>0</v>
      </c>
      <c r="K256" s="151">
        <f>K257</f>
        <v>2997</v>
      </c>
    </row>
    <row r="257" spans="1:11" s="2" customFormat="1" ht="36" customHeight="1">
      <c r="A257" s="3" t="s">
        <v>21</v>
      </c>
      <c r="B257" s="40" t="s">
        <v>212</v>
      </c>
      <c r="C257" s="40" t="s">
        <v>254</v>
      </c>
      <c r="D257" s="40" t="s">
        <v>210</v>
      </c>
      <c r="E257" s="4" t="s">
        <v>154</v>
      </c>
      <c r="F257" s="28" t="s">
        <v>22</v>
      </c>
      <c r="G257" s="71">
        <v>2997</v>
      </c>
      <c r="H257" s="71"/>
      <c r="I257" s="71"/>
      <c r="J257" s="71"/>
      <c r="K257" s="155">
        <f>G257+J257</f>
        <v>2997</v>
      </c>
    </row>
    <row r="258" spans="1:11" s="2" customFormat="1" ht="161.25" customHeight="1">
      <c r="A258" s="18" t="s">
        <v>59</v>
      </c>
      <c r="B258" s="43" t="s">
        <v>212</v>
      </c>
      <c r="C258" s="43" t="s">
        <v>254</v>
      </c>
      <c r="D258" s="43" t="s">
        <v>210</v>
      </c>
      <c r="E258" s="22" t="s">
        <v>156</v>
      </c>
      <c r="F258" s="28"/>
      <c r="G258" s="71">
        <f>G259</f>
        <v>1440</v>
      </c>
      <c r="H258" s="71">
        <f>H259</f>
        <v>0</v>
      </c>
      <c r="I258" s="71">
        <f>I259</f>
        <v>0</v>
      </c>
      <c r="J258" s="71">
        <f>J259</f>
        <v>0</v>
      </c>
      <c r="K258" s="155">
        <f>K259</f>
        <v>1440</v>
      </c>
    </row>
    <row r="259" spans="1:11" s="2" customFormat="1" ht="36.75" customHeight="1">
      <c r="A259" s="3" t="s">
        <v>21</v>
      </c>
      <c r="B259" s="40" t="s">
        <v>212</v>
      </c>
      <c r="C259" s="40" t="s">
        <v>254</v>
      </c>
      <c r="D259" s="40" t="s">
        <v>210</v>
      </c>
      <c r="E259" s="21" t="s">
        <v>156</v>
      </c>
      <c r="F259" s="50" t="s">
        <v>22</v>
      </c>
      <c r="G259" s="79">
        <v>1440</v>
      </c>
      <c r="H259" s="79"/>
      <c r="I259" s="79"/>
      <c r="J259" s="79"/>
      <c r="K259" s="168">
        <f>G259+J259</f>
        <v>1440</v>
      </c>
    </row>
    <row r="260" spans="1:11" s="2" customFormat="1" ht="54" customHeight="1">
      <c r="A260" s="18" t="s">
        <v>60</v>
      </c>
      <c r="B260" s="43" t="s">
        <v>212</v>
      </c>
      <c r="C260" s="43" t="s">
        <v>254</v>
      </c>
      <c r="D260" s="43" t="s">
        <v>210</v>
      </c>
      <c r="E260" s="9" t="s">
        <v>157</v>
      </c>
      <c r="F260" s="24"/>
      <c r="G260" s="65">
        <f>G261+G269+G266</f>
        <v>800</v>
      </c>
      <c r="H260" s="65">
        <f>H261+H269+H266</f>
        <v>0</v>
      </c>
      <c r="I260" s="65">
        <f>I261+I269+I266</f>
        <v>0</v>
      </c>
      <c r="J260" s="65">
        <f>J261+J269+J266</f>
        <v>0</v>
      </c>
      <c r="K260" s="149">
        <f>K261+K269+K266</f>
        <v>800</v>
      </c>
    </row>
    <row r="261" spans="1:11" s="2" customFormat="1" ht="61.5" customHeight="1">
      <c r="A261" s="20" t="s">
        <v>61</v>
      </c>
      <c r="B261" s="39" t="s">
        <v>212</v>
      </c>
      <c r="C261" s="39" t="s">
        <v>254</v>
      </c>
      <c r="D261" s="39" t="s">
        <v>210</v>
      </c>
      <c r="E261" s="15" t="s">
        <v>191</v>
      </c>
      <c r="F261" s="30"/>
      <c r="G261" s="67">
        <f>G262+G264</f>
        <v>600</v>
      </c>
      <c r="H261" s="67">
        <f>H262+H264</f>
        <v>0</v>
      </c>
      <c r="I261" s="67">
        <f>I262+I264</f>
        <v>0</v>
      </c>
      <c r="J261" s="67">
        <f>J262+J264</f>
        <v>0</v>
      </c>
      <c r="K261" s="151">
        <f>K262+K264</f>
        <v>600</v>
      </c>
    </row>
    <row r="262" spans="1:11" s="2" customFormat="1" ht="126">
      <c r="A262" s="16" t="s">
        <v>74</v>
      </c>
      <c r="B262" s="43" t="s">
        <v>212</v>
      </c>
      <c r="C262" s="43" t="s">
        <v>254</v>
      </c>
      <c r="D262" s="43" t="s">
        <v>210</v>
      </c>
      <c r="E262" s="22" t="s">
        <v>158</v>
      </c>
      <c r="F262" s="24"/>
      <c r="G262" s="65">
        <f>G263</f>
        <v>150</v>
      </c>
      <c r="H262" s="65">
        <f>H263</f>
        <v>0</v>
      </c>
      <c r="I262" s="65">
        <f>I263</f>
        <v>0</v>
      </c>
      <c r="J262" s="65">
        <f>J263</f>
        <v>0</v>
      </c>
      <c r="K262" s="149">
        <f>K263</f>
        <v>150</v>
      </c>
    </row>
    <row r="263" spans="1:11" s="2" customFormat="1" ht="31.5">
      <c r="A263" s="3" t="s">
        <v>21</v>
      </c>
      <c r="B263" s="40" t="s">
        <v>212</v>
      </c>
      <c r="C263" s="40" t="s">
        <v>254</v>
      </c>
      <c r="D263" s="40" t="s">
        <v>210</v>
      </c>
      <c r="E263" s="4" t="s">
        <v>158</v>
      </c>
      <c r="F263" s="28" t="s">
        <v>22</v>
      </c>
      <c r="G263" s="71">
        <v>150</v>
      </c>
      <c r="H263" s="71"/>
      <c r="I263" s="71"/>
      <c r="J263" s="71"/>
      <c r="K263" s="155">
        <f>G263+J263</f>
        <v>150</v>
      </c>
    </row>
    <row r="264" spans="1:11" s="2" customFormat="1" ht="185.25" customHeight="1">
      <c r="A264" s="13" t="s">
        <v>75</v>
      </c>
      <c r="B264" s="43" t="s">
        <v>212</v>
      </c>
      <c r="C264" s="43" t="s">
        <v>254</v>
      </c>
      <c r="D264" s="43" t="s">
        <v>210</v>
      </c>
      <c r="E264" s="9" t="s">
        <v>159</v>
      </c>
      <c r="F264" s="24"/>
      <c r="G264" s="65">
        <f>G265</f>
        <v>450</v>
      </c>
      <c r="H264" s="65">
        <f>H265</f>
        <v>0</v>
      </c>
      <c r="I264" s="65">
        <f>I265</f>
        <v>0</v>
      </c>
      <c r="J264" s="65">
        <f>J265</f>
        <v>0</v>
      </c>
      <c r="K264" s="149">
        <f>K265</f>
        <v>450</v>
      </c>
    </row>
    <row r="265" spans="1:11" s="2" customFormat="1" ht="38.25" customHeight="1">
      <c r="A265" s="27" t="s">
        <v>21</v>
      </c>
      <c r="B265" s="40" t="s">
        <v>212</v>
      </c>
      <c r="C265" s="40" t="s">
        <v>254</v>
      </c>
      <c r="D265" s="40" t="s">
        <v>210</v>
      </c>
      <c r="E265" s="4" t="s">
        <v>159</v>
      </c>
      <c r="F265" s="28"/>
      <c r="G265" s="71">
        <v>450</v>
      </c>
      <c r="H265" s="71"/>
      <c r="I265" s="71"/>
      <c r="J265" s="71"/>
      <c r="K265" s="155">
        <f>G265+J265</f>
        <v>450</v>
      </c>
    </row>
    <row r="266" spans="1:11" s="62" customFormat="1" ht="38.25" customHeight="1">
      <c r="A266" s="29" t="s">
        <v>63</v>
      </c>
      <c r="B266" s="39" t="s">
        <v>212</v>
      </c>
      <c r="C266" s="39" t="s">
        <v>254</v>
      </c>
      <c r="D266" s="39" t="s">
        <v>210</v>
      </c>
      <c r="E266" s="15" t="s">
        <v>192</v>
      </c>
      <c r="F266" s="30"/>
      <c r="G266" s="67">
        <f aca="true" t="shared" si="35" ref="G266:K267">G267</f>
        <v>100</v>
      </c>
      <c r="H266" s="67">
        <f t="shared" si="35"/>
        <v>0</v>
      </c>
      <c r="I266" s="67">
        <f t="shared" si="35"/>
        <v>0</v>
      </c>
      <c r="J266" s="67">
        <f t="shared" si="35"/>
        <v>0</v>
      </c>
      <c r="K266" s="151">
        <f t="shared" si="35"/>
        <v>100</v>
      </c>
    </row>
    <row r="267" spans="1:11" s="2" customFormat="1" ht="27" customHeight="1">
      <c r="A267" s="3" t="s">
        <v>62</v>
      </c>
      <c r="B267" s="40" t="s">
        <v>212</v>
      </c>
      <c r="C267" s="40" t="s">
        <v>254</v>
      </c>
      <c r="D267" s="40" t="s">
        <v>210</v>
      </c>
      <c r="E267" s="4" t="s">
        <v>160</v>
      </c>
      <c r="F267" s="28"/>
      <c r="G267" s="71">
        <f t="shared" si="35"/>
        <v>100</v>
      </c>
      <c r="H267" s="71">
        <f t="shared" si="35"/>
        <v>0</v>
      </c>
      <c r="I267" s="71">
        <f t="shared" si="35"/>
        <v>0</v>
      </c>
      <c r="J267" s="71">
        <f t="shared" si="35"/>
        <v>0</v>
      </c>
      <c r="K267" s="155">
        <f t="shared" si="35"/>
        <v>100</v>
      </c>
    </row>
    <row r="268" spans="1:11" s="2" customFormat="1" ht="32.25" customHeight="1">
      <c r="A268" s="3" t="s">
        <v>15</v>
      </c>
      <c r="B268" s="40" t="s">
        <v>212</v>
      </c>
      <c r="C268" s="40" t="s">
        <v>254</v>
      </c>
      <c r="D268" s="40" t="s">
        <v>210</v>
      </c>
      <c r="E268" s="4" t="s">
        <v>160</v>
      </c>
      <c r="F268" s="28" t="s">
        <v>16</v>
      </c>
      <c r="G268" s="71">
        <v>100</v>
      </c>
      <c r="H268" s="71"/>
      <c r="I268" s="71"/>
      <c r="J268" s="71"/>
      <c r="K268" s="155">
        <f>G268+J268</f>
        <v>100</v>
      </c>
    </row>
    <row r="269" spans="1:11" s="2" customFormat="1" ht="57" customHeight="1">
      <c r="A269" s="14" t="s">
        <v>64</v>
      </c>
      <c r="B269" s="39" t="s">
        <v>212</v>
      </c>
      <c r="C269" s="39" t="s">
        <v>254</v>
      </c>
      <c r="D269" s="39" t="s">
        <v>210</v>
      </c>
      <c r="E269" s="15" t="s">
        <v>193</v>
      </c>
      <c r="F269" s="24"/>
      <c r="G269" s="65">
        <f aca="true" t="shared" si="36" ref="G269:K270">G270</f>
        <v>100</v>
      </c>
      <c r="H269" s="65">
        <f t="shared" si="36"/>
        <v>0</v>
      </c>
      <c r="I269" s="65">
        <f t="shared" si="36"/>
        <v>0</v>
      </c>
      <c r="J269" s="65">
        <f t="shared" si="36"/>
        <v>0</v>
      </c>
      <c r="K269" s="149">
        <f t="shared" si="36"/>
        <v>100</v>
      </c>
    </row>
    <row r="270" spans="1:11" s="2" customFormat="1" ht="38.25" customHeight="1">
      <c r="A270" s="3" t="s">
        <v>65</v>
      </c>
      <c r="B270" s="63" t="s">
        <v>212</v>
      </c>
      <c r="C270" s="63" t="s">
        <v>254</v>
      </c>
      <c r="D270" s="63" t="s">
        <v>210</v>
      </c>
      <c r="E270" s="4" t="s">
        <v>161</v>
      </c>
      <c r="F270" s="50"/>
      <c r="G270" s="79">
        <f t="shared" si="36"/>
        <v>100</v>
      </c>
      <c r="H270" s="79">
        <f t="shared" si="36"/>
        <v>0</v>
      </c>
      <c r="I270" s="79">
        <f t="shared" si="36"/>
        <v>0</v>
      </c>
      <c r="J270" s="79">
        <f t="shared" si="36"/>
        <v>0</v>
      </c>
      <c r="K270" s="168">
        <f t="shared" si="36"/>
        <v>100</v>
      </c>
    </row>
    <row r="271" spans="1:11" s="2" customFormat="1" ht="36" customHeight="1">
      <c r="A271" s="23" t="s">
        <v>15</v>
      </c>
      <c r="B271" s="63" t="s">
        <v>212</v>
      </c>
      <c r="C271" s="63" t="s">
        <v>254</v>
      </c>
      <c r="D271" s="63" t="s">
        <v>210</v>
      </c>
      <c r="E271" s="21" t="s">
        <v>161</v>
      </c>
      <c r="F271" s="28" t="s">
        <v>16</v>
      </c>
      <c r="G271" s="71">
        <v>100</v>
      </c>
      <c r="H271" s="71"/>
      <c r="I271" s="71"/>
      <c r="J271" s="71"/>
      <c r="K271" s="155">
        <f>G271+J271</f>
        <v>100</v>
      </c>
    </row>
    <row r="272" spans="1:11" s="2" customFormat="1" ht="29.25" customHeight="1">
      <c r="A272" s="18" t="s">
        <v>2</v>
      </c>
      <c r="B272" s="39" t="s">
        <v>212</v>
      </c>
      <c r="C272" s="39" t="s">
        <v>254</v>
      </c>
      <c r="D272" s="39" t="s">
        <v>210</v>
      </c>
      <c r="E272" s="22" t="s">
        <v>169</v>
      </c>
      <c r="F272" s="28"/>
      <c r="G272" s="65">
        <f aca="true" t="shared" si="37" ref="G272:K274">G273</f>
        <v>100</v>
      </c>
      <c r="H272" s="65">
        <f t="shared" si="37"/>
        <v>0</v>
      </c>
      <c r="I272" s="65">
        <f t="shared" si="37"/>
        <v>0</v>
      </c>
      <c r="J272" s="65">
        <f t="shared" si="37"/>
        <v>0</v>
      </c>
      <c r="K272" s="149">
        <f t="shared" si="37"/>
        <v>100</v>
      </c>
    </row>
    <row r="273" spans="1:11" s="2" customFormat="1" ht="47.25" customHeight="1">
      <c r="A273" s="20" t="s">
        <v>68</v>
      </c>
      <c r="B273" s="39" t="s">
        <v>212</v>
      </c>
      <c r="C273" s="39" t="s">
        <v>254</v>
      </c>
      <c r="D273" s="39" t="s">
        <v>210</v>
      </c>
      <c r="E273" s="19" t="s">
        <v>173</v>
      </c>
      <c r="F273" s="30"/>
      <c r="G273" s="67">
        <f t="shared" si="37"/>
        <v>100</v>
      </c>
      <c r="H273" s="67">
        <f t="shared" si="37"/>
        <v>0</v>
      </c>
      <c r="I273" s="67">
        <f t="shared" si="37"/>
        <v>0</v>
      </c>
      <c r="J273" s="67">
        <f t="shared" si="37"/>
        <v>0</v>
      </c>
      <c r="K273" s="151">
        <f t="shared" si="37"/>
        <v>100</v>
      </c>
    </row>
    <row r="274" spans="1:11" s="2" customFormat="1" ht="34.5" customHeight="1">
      <c r="A274" s="23" t="s">
        <v>69</v>
      </c>
      <c r="B274" s="39" t="s">
        <v>212</v>
      </c>
      <c r="C274" s="39" t="s">
        <v>254</v>
      </c>
      <c r="D274" s="39" t="s">
        <v>210</v>
      </c>
      <c r="E274" s="21" t="s">
        <v>170</v>
      </c>
      <c r="F274" s="28"/>
      <c r="G274" s="71">
        <f t="shared" si="37"/>
        <v>100</v>
      </c>
      <c r="H274" s="71">
        <f t="shared" si="37"/>
        <v>0</v>
      </c>
      <c r="I274" s="71">
        <f t="shared" si="37"/>
        <v>0</v>
      </c>
      <c r="J274" s="71">
        <f t="shared" si="37"/>
        <v>0</v>
      </c>
      <c r="K274" s="155">
        <f t="shared" si="37"/>
        <v>100</v>
      </c>
    </row>
    <row r="275" spans="1:11" s="2" customFormat="1" ht="36" customHeight="1">
      <c r="A275" s="23" t="s">
        <v>15</v>
      </c>
      <c r="B275" s="39" t="s">
        <v>212</v>
      </c>
      <c r="C275" s="39" t="s">
        <v>254</v>
      </c>
      <c r="D275" s="39" t="s">
        <v>210</v>
      </c>
      <c r="E275" s="21" t="s">
        <v>170</v>
      </c>
      <c r="F275" s="28" t="s">
        <v>16</v>
      </c>
      <c r="G275" s="71">
        <v>100</v>
      </c>
      <c r="H275" s="71"/>
      <c r="I275" s="71"/>
      <c r="J275" s="71"/>
      <c r="K275" s="155">
        <f>G275+J275</f>
        <v>100</v>
      </c>
    </row>
    <row r="276" spans="1:11" ht="36.75" customHeight="1">
      <c r="A276" s="18" t="s">
        <v>50</v>
      </c>
      <c r="B276" s="43" t="s">
        <v>212</v>
      </c>
      <c r="C276" s="43" t="s">
        <v>254</v>
      </c>
      <c r="D276" s="43" t="s">
        <v>210</v>
      </c>
      <c r="E276" s="22" t="s">
        <v>174</v>
      </c>
      <c r="F276" s="24"/>
      <c r="G276" s="65">
        <f aca="true" t="shared" si="38" ref="G276:K278">G277</f>
        <v>580.6</v>
      </c>
      <c r="H276" s="65">
        <f t="shared" si="38"/>
        <v>0</v>
      </c>
      <c r="I276" s="65">
        <f t="shared" si="38"/>
        <v>0</v>
      </c>
      <c r="J276" s="65">
        <f t="shared" si="38"/>
        <v>-21.2</v>
      </c>
      <c r="K276" s="149">
        <f t="shared" si="38"/>
        <v>559.4</v>
      </c>
    </row>
    <row r="277" spans="1:11" ht="36.75" customHeight="1">
      <c r="A277" s="20" t="s">
        <v>71</v>
      </c>
      <c r="B277" s="43" t="s">
        <v>212</v>
      </c>
      <c r="C277" s="43" t="s">
        <v>254</v>
      </c>
      <c r="D277" s="43" t="s">
        <v>210</v>
      </c>
      <c r="E277" s="19" t="s">
        <v>175</v>
      </c>
      <c r="F277" s="24"/>
      <c r="G277" s="65">
        <f t="shared" si="38"/>
        <v>580.6</v>
      </c>
      <c r="H277" s="65">
        <f t="shared" si="38"/>
        <v>0</v>
      </c>
      <c r="I277" s="65">
        <f t="shared" si="38"/>
        <v>0</v>
      </c>
      <c r="J277" s="65">
        <f t="shared" si="38"/>
        <v>-21.2</v>
      </c>
      <c r="K277" s="149">
        <f t="shared" si="38"/>
        <v>559.4</v>
      </c>
    </row>
    <row r="278" spans="1:11" ht="36.75" customHeight="1">
      <c r="A278" s="23" t="s">
        <v>72</v>
      </c>
      <c r="B278" s="40" t="s">
        <v>212</v>
      </c>
      <c r="C278" s="40" t="s">
        <v>254</v>
      </c>
      <c r="D278" s="40" t="s">
        <v>210</v>
      </c>
      <c r="E278" s="21" t="s">
        <v>176</v>
      </c>
      <c r="F278" s="28"/>
      <c r="G278" s="71">
        <f t="shared" si="38"/>
        <v>580.6</v>
      </c>
      <c r="H278" s="71">
        <f t="shared" si="38"/>
        <v>0</v>
      </c>
      <c r="I278" s="71">
        <f t="shared" si="38"/>
        <v>0</v>
      </c>
      <c r="J278" s="71">
        <f t="shared" si="38"/>
        <v>-21.2</v>
      </c>
      <c r="K278" s="155">
        <f t="shared" si="38"/>
        <v>559.4</v>
      </c>
    </row>
    <row r="279" spans="1:11" ht="36.75" customHeight="1">
      <c r="A279" s="23" t="s">
        <v>15</v>
      </c>
      <c r="B279" s="63" t="s">
        <v>212</v>
      </c>
      <c r="C279" s="63" t="s">
        <v>254</v>
      </c>
      <c r="D279" s="40" t="s">
        <v>210</v>
      </c>
      <c r="E279" s="21" t="s">
        <v>176</v>
      </c>
      <c r="F279" s="28" t="s">
        <v>16</v>
      </c>
      <c r="G279" s="71">
        <v>580.6</v>
      </c>
      <c r="H279" s="71"/>
      <c r="I279" s="71"/>
      <c r="J279" s="71">
        <v>-21.2</v>
      </c>
      <c r="K279" s="155">
        <f>G279+J279</f>
        <v>559.4</v>
      </c>
    </row>
    <row r="280" spans="1:11" ht="68.25" customHeight="1">
      <c r="A280" s="13" t="s">
        <v>178</v>
      </c>
      <c r="B280" s="39" t="s">
        <v>212</v>
      </c>
      <c r="C280" s="39" t="s">
        <v>254</v>
      </c>
      <c r="D280" s="43" t="s">
        <v>210</v>
      </c>
      <c r="E280" s="24" t="s">
        <v>19</v>
      </c>
      <c r="F280" s="28"/>
      <c r="G280" s="65">
        <f aca="true" t="shared" si="39" ref="G280:K282">G281</f>
        <v>576</v>
      </c>
      <c r="H280" s="65">
        <f t="shared" si="39"/>
        <v>0</v>
      </c>
      <c r="I280" s="65">
        <f t="shared" si="39"/>
        <v>1013.65</v>
      </c>
      <c r="J280" s="65">
        <f t="shared" si="39"/>
        <v>0</v>
      </c>
      <c r="K280" s="149">
        <f t="shared" si="39"/>
        <v>1589.65</v>
      </c>
    </row>
    <row r="281" spans="1:11" ht="37.5" customHeight="1">
      <c r="A281" s="29" t="s">
        <v>70</v>
      </c>
      <c r="B281" s="39" t="s">
        <v>212</v>
      </c>
      <c r="C281" s="39" t="s">
        <v>254</v>
      </c>
      <c r="D281" s="39" t="s">
        <v>210</v>
      </c>
      <c r="E281" s="30" t="s">
        <v>179</v>
      </c>
      <c r="F281" s="30"/>
      <c r="G281" s="67">
        <f t="shared" si="39"/>
        <v>576</v>
      </c>
      <c r="H281" s="67">
        <f t="shared" si="39"/>
        <v>0</v>
      </c>
      <c r="I281" s="67">
        <f>I282+I285</f>
        <v>1013.65</v>
      </c>
      <c r="J281" s="67">
        <f>J282+J284</f>
        <v>0</v>
      </c>
      <c r="K281" s="151">
        <f>K282+K284</f>
        <v>1589.65</v>
      </c>
    </row>
    <row r="282" spans="1:11" ht="36" customHeight="1">
      <c r="A282" s="27" t="s">
        <v>194</v>
      </c>
      <c r="B282" s="40" t="s">
        <v>212</v>
      </c>
      <c r="C282" s="40" t="s">
        <v>254</v>
      </c>
      <c r="D282" s="40" t="s">
        <v>210</v>
      </c>
      <c r="E282" s="28" t="s">
        <v>180</v>
      </c>
      <c r="F282" s="28"/>
      <c r="G282" s="71">
        <f t="shared" si="39"/>
        <v>576</v>
      </c>
      <c r="H282" s="71">
        <f t="shared" si="39"/>
        <v>0</v>
      </c>
      <c r="I282" s="71">
        <f t="shared" si="39"/>
        <v>0</v>
      </c>
      <c r="J282" s="71">
        <f t="shared" si="39"/>
        <v>-576</v>
      </c>
      <c r="K282" s="155">
        <f t="shared" si="39"/>
        <v>0</v>
      </c>
    </row>
    <row r="283" spans="1:11" ht="36" customHeight="1">
      <c r="A283" s="27" t="s">
        <v>21</v>
      </c>
      <c r="B283" s="40" t="s">
        <v>212</v>
      </c>
      <c r="C283" s="40" t="s">
        <v>254</v>
      </c>
      <c r="D283" s="40" t="s">
        <v>210</v>
      </c>
      <c r="E283" s="28" t="s">
        <v>180</v>
      </c>
      <c r="F283" s="28" t="s">
        <v>22</v>
      </c>
      <c r="G283" s="71">
        <v>576</v>
      </c>
      <c r="H283" s="71"/>
      <c r="I283" s="71"/>
      <c r="J283" s="71">
        <v>-576</v>
      </c>
      <c r="K283" s="155">
        <f>G283+J283</f>
        <v>0</v>
      </c>
    </row>
    <row r="284" spans="1:11" ht="36" customHeight="1">
      <c r="A284" s="29" t="s">
        <v>461</v>
      </c>
      <c r="B284" s="40" t="s">
        <v>212</v>
      </c>
      <c r="C284" s="40" t="s">
        <v>254</v>
      </c>
      <c r="D284" s="40" t="s">
        <v>210</v>
      </c>
      <c r="E284" s="30" t="s">
        <v>462</v>
      </c>
      <c r="F284" s="28"/>
      <c r="G284" s="71"/>
      <c r="H284" s="71"/>
      <c r="I284" s="71"/>
      <c r="J284" s="71">
        <f>J285</f>
        <v>576</v>
      </c>
      <c r="K284" s="155">
        <f>K285</f>
        <v>1589.65</v>
      </c>
    </row>
    <row r="285" spans="1:11" ht="36" customHeight="1">
      <c r="A285" s="27" t="s">
        <v>21</v>
      </c>
      <c r="B285" s="40" t="s">
        <v>212</v>
      </c>
      <c r="C285" s="40" t="s">
        <v>254</v>
      </c>
      <c r="D285" s="40" t="s">
        <v>210</v>
      </c>
      <c r="E285" s="28" t="s">
        <v>462</v>
      </c>
      <c r="F285" s="28" t="s">
        <v>22</v>
      </c>
      <c r="G285" s="71"/>
      <c r="H285" s="71"/>
      <c r="I285" s="71">
        <v>1013.65</v>
      </c>
      <c r="J285" s="71">
        <v>576</v>
      </c>
      <c r="K285" s="155">
        <f>J285+I285</f>
        <v>1589.65</v>
      </c>
    </row>
    <row r="286" spans="1:11" s="2" customFormat="1" ht="24" customHeight="1">
      <c r="A286" s="18" t="s">
        <v>415</v>
      </c>
      <c r="B286" s="39" t="s">
        <v>212</v>
      </c>
      <c r="C286" s="39" t="s">
        <v>254</v>
      </c>
      <c r="D286" s="39" t="s">
        <v>214</v>
      </c>
      <c r="E286" s="22"/>
      <c r="F286" s="24"/>
      <c r="G286" s="65">
        <f aca="true" t="shared" si="40" ref="G286:K288">G287</f>
        <v>8127</v>
      </c>
      <c r="H286" s="65">
        <f t="shared" si="40"/>
        <v>0</v>
      </c>
      <c r="I286" s="65">
        <f t="shared" si="40"/>
        <v>0</v>
      </c>
      <c r="J286" s="65">
        <f t="shared" si="40"/>
        <v>0</v>
      </c>
      <c r="K286" s="149">
        <f t="shared" si="40"/>
        <v>8127</v>
      </c>
    </row>
    <row r="287" spans="1:11" s="2" customFormat="1" ht="51" customHeight="1">
      <c r="A287" s="18" t="s">
        <v>256</v>
      </c>
      <c r="B287" s="39" t="s">
        <v>212</v>
      </c>
      <c r="C287" s="39" t="s">
        <v>254</v>
      </c>
      <c r="D287" s="39" t="s">
        <v>214</v>
      </c>
      <c r="E287" s="22" t="s">
        <v>157</v>
      </c>
      <c r="F287" s="24"/>
      <c r="G287" s="65">
        <f t="shared" si="40"/>
        <v>8127</v>
      </c>
      <c r="H287" s="65">
        <f t="shared" si="40"/>
        <v>0</v>
      </c>
      <c r="I287" s="65">
        <f t="shared" si="40"/>
        <v>0</v>
      </c>
      <c r="J287" s="65">
        <f t="shared" si="40"/>
        <v>0</v>
      </c>
      <c r="K287" s="149">
        <f t="shared" si="40"/>
        <v>8127</v>
      </c>
    </row>
    <row r="288" spans="1:11" s="2" customFormat="1" ht="115.5" customHeight="1">
      <c r="A288" s="20" t="s">
        <v>463</v>
      </c>
      <c r="B288" s="39" t="s">
        <v>212</v>
      </c>
      <c r="C288" s="39" t="s">
        <v>254</v>
      </c>
      <c r="D288" s="39" t="s">
        <v>214</v>
      </c>
      <c r="E288" s="19" t="s">
        <v>163</v>
      </c>
      <c r="F288" s="30"/>
      <c r="G288" s="67">
        <f t="shared" si="40"/>
        <v>8127</v>
      </c>
      <c r="H288" s="67">
        <f t="shared" si="40"/>
        <v>0</v>
      </c>
      <c r="I288" s="67">
        <f t="shared" si="40"/>
        <v>0</v>
      </c>
      <c r="J288" s="67">
        <f t="shared" si="40"/>
        <v>0</v>
      </c>
      <c r="K288" s="151">
        <f t="shared" si="40"/>
        <v>8127</v>
      </c>
    </row>
    <row r="289" spans="1:11" ht="31.5" customHeight="1">
      <c r="A289" s="23" t="s">
        <v>21</v>
      </c>
      <c r="B289" s="40" t="s">
        <v>212</v>
      </c>
      <c r="C289" s="40" t="s">
        <v>254</v>
      </c>
      <c r="D289" s="40" t="s">
        <v>214</v>
      </c>
      <c r="E289" s="21" t="s">
        <v>163</v>
      </c>
      <c r="F289" s="28" t="s">
        <v>22</v>
      </c>
      <c r="G289" s="71">
        <v>8127</v>
      </c>
      <c r="H289" s="71"/>
      <c r="I289" s="71"/>
      <c r="J289" s="71"/>
      <c r="K289" s="155">
        <f>G289+I289</f>
        <v>8127</v>
      </c>
    </row>
    <row r="290" spans="1:11" ht="38.25" customHeight="1">
      <c r="A290" s="13" t="s">
        <v>260</v>
      </c>
      <c r="B290" s="43" t="s">
        <v>212</v>
      </c>
      <c r="C290" s="43" t="s">
        <v>254</v>
      </c>
      <c r="D290" s="43" t="s">
        <v>258</v>
      </c>
      <c r="E290" s="24"/>
      <c r="F290" s="24"/>
      <c r="G290" s="65">
        <f>G291+G294+G297</f>
        <v>3911.66</v>
      </c>
      <c r="H290" s="65">
        <f>H291+H294+H297</f>
        <v>0</v>
      </c>
      <c r="I290" s="65">
        <f>I291+I294+I297</f>
        <v>0</v>
      </c>
      <c r="J290" s="65">
        <f>J291+J294+J297</f>
        <v>0</v>
      </c>
      <c r="K290" s="149">
        <f>K291+K294+K297</f>
        <v>3911.66</v>
      </c>
    </row>
    <row r="291" spans="1:11" s="2" customFormat="1" ht="51" customHeight="1">
      <c r="A291" s="18" t="s">
        <v>256</v>
      </c>
      <c r="B291" s="39" t="s">
        <v>212</v>
      </c>
      <c r="C291" s="39" t="s">
        <v>254</v>
      </c>
      <c r="D291" s="39" t="s">
        <v>258</v>
      </c>
      <c r="E291" s="22" t="s">
        <v>157</v>
      </c>
      <c r="F291" s="24"/>
      <c r="G291" s="65">
        <f aca="true" t="shared" si="41" ref="G291:K292">G292</f>
        <v>1943.83</v>
      </c>
      <c r="H291" s="65">
        <f t="shared" si="41"/>
        <v>0</v>
      </c>
      <c r="I291" s="65">
        <f t="shared" si="41"/>
        <v>0</v>
      </c>
      <c r="J291" s="65">
        <f t="shared" si="41"/>
        <v>0</v>
      </c>
      <c r="K291" s="149">
        <f t="shared" si="41"/>
        <v>1943.83</v>
      </c>
    </row>
    <row r="292" spans="1:11" ht="52.5" customHeight="1">
      <c r="A292" s="20" t="s">
        <v>464</v>
      </c>
      <c r="B292" s="39" t="s">
        <v>212</v>
      </c>
      <c r="C292" s="39" t="s">
        <v>254</v>
      </c>
      <c r="D292" s="39" t="s">
        <v>258</v>
      </c>
      <c r="E292" s="19" t="s">
        <v>259</v>
      </c>
      <c r="F292" s="30"/>
      <c r="G292" s="67">
        <f t="shared" si="41"/>
        <v>1943.83</v>
      </c>
      <c r="H292" s="67">
        <f t="shared" si="41"/>
        <v>0</v>
      </c>
      <c r="I292" s="67">
        <f t="shared" si="41"/>
        <v>0</v>
      </c>
      <c r="J292" s="67">
        <f t="shared" si="41"/>
        <v>0</v>
      </c>
      <c r="K292" s="151">
        <f t="shared" si="41"/>
        <v>1943.83</v>
      </c>
    </row>
    <row r="293" spans="1:11" ht="79.5" customHeight="1">
      <c r="A293" s="23" t="s">
        <v>13</v>
      </c>
      <c r="B293" s="40" t="s">
        <v>212</v>
      </c>
      <c r="C293" s="40" t="s">
        <v>254</v>
      </c>
      <c r="D293" s="40" t="s">
        <v>258</v>
      </c>
      <c r="E293" s="21" t="s">
        <v>259</v>
      </c>
      <c r="F293" s="28" t="s">
        <v>14</v>
      </c>
      <c r="G293" s="71">
        <v>1943.83</v>
      </c>
      <c r="H293" s="71"/>
      <c r="I293" s="71"/>
      <c r="J293" s="71"/>
      <c r="K293" s="155">
        <f>G293+I293</f>
        <v>1943.83</v>
      </c>
    </row>
    <row r="294" spans="1:11" ht="63" customHeight="1">
      <c r="A294" s="20" t="s">
        <v>66</v>
      </c>
      <c r="B294" s="39" t="s">
        <v>212</v>
      </c>
      <c r="C294" s="39" t="s">
        <v>254</v>
      </c>
      <c r="D294" s="39" t="s">
        <v>258</v>
      </c>
      <c r="E294" s="19" t="s">
        <v>164</v>
      </c>
      <c r="F294" s="30"/>
      <c r="G294" s="67">
        <f aca="true" t="shared" si="42" ref="G294:K295">G295</f>
        <v>261.28</v>
      </c>
      <c r="H294" s="67">
        <f t="shared" si="42"/>
        <v>0</v>
      </c>
      <c r="I294" s="67">
        <f t="shared" si="42"/>
        <v>0</v>
      </c>
      <c r="J294" s="67">
        <f t="shared" si="42"/>
        <v>0</v>
      </c>
      <c r="K294" s="151">
        <f t="shared" si="42"/>
        <v>261.28</v>
      </c>
    </row>
    <row r="295" spans="1:11" ht="48.75" customHeight="1">
      <c r="A295" s="137" t="s">
        <v>460</v>
      </c>
      <c r="B295" s="43" t="s">
        <v>212</v>
      </c>
      <c r="C295" s="43" t="s">
        <v>254</v>
      </c>
      <c r="D295" s="43" t="s">
        <v>258</v>
      </c>
      <c r="E295" s="138" t="s">
        <v>166</v>
      </c>
      <c r="F295" s="30"/>
      <c r="G295" s="67">
        <f t="shared" si="42"/>
        <v>261.28</v>
      </c>
      <c r="H295" s="67">
        <f t="shared" si="42"/>
        <v>0</v>
      </c>
      <c r="I295" s="67">
        <f t="shared" si="42"/>
        <v>0</v>
      </c>
      <c r="J295" s="67">
        <f t="shared" si="42"/>
        <v>0</v>
      </c>
      <c r="K295" s="151">
        <f t="shared" si="42"/>
        <v>261.28</v>
      </c>
    </row>
    <row r="296" spans="1:11" ht="79.5" customHeight="1">
      <c r="A296" s="139" t="s">
        <v>13</v>
      </c>
      <c r="B296" s="40" t="s">
        <v>212</v>
      </c>
      <c r="C296" s="40" t="s">
        <v>254</v>
      </c>
      <c r="D296" s="40" t="s">
        <v>258</v>
      </c>
      <c r="E296" s="125" t="s">
        <v>166</v>
      </c>
      <c r="F296" s="28" t="s">
        <v>14</v>
      </c>
      <c r="G296" s="71">
        <v>261.28</v>
      </c>
      <c r="H296" s="71"/>
      <c r="I296" s="71"/>
      <c r="J296" s="71"/>
      <c r="K296" s="155">
        <f>G296+J296</f>
        <v>261.28</v>
      </c>
    </row>
    <row r="297" spans="1:11" ht="36.75" customHeight="1">
      <c r="A297" s="18" t="s">
        <v>50</v>
      </c>
      <c r="B297" s="43" t="s">
        <v>212</v>
      </c>
      <c r="C297" s="43" t="s">
        <v>254</v>
      </c>
      <c r="D297" s="43" t="s">
        <v>258</v>
      </c>
      <c r="E297" s="22" t="s">
        <v>174</v>
      </c>
      <c r="F297" s="24"/>
      <c r="G297" s="65">
        <f>G298</f>
        <v>1706.55</v>
      </c>
      <c r="H297" s="65">
        <f>H298</f>
        <v>0</v>
      </c>
      <c r="I297" s="65">
        <f>I298</f>
        <v>0</v>
      </c>
      <c r="J297" s="65">
        <f>J298</f>
        <v>0</v>
      </c>
      <c r="K297" s="149">
        <f>K298</f>
        <v>1706.55</v>
      </c>
    </row>
    <row r="298" spans="1:11" ht="34.5" customHeight="1">
      <c r="A298" s="20" t="s">
        <v>465</v>
      </c>
      <c r="B298" s="39" t="s">
        <v>212</v>
      </c>
      <c r="C298" s="39" t="s">
        <v>254</v>
      </c>
      <c r="D298" s="43" t="s">
        <v>258</v>
      </c>
      <c r="E298" s="19" t="s">
        <v>177</v>
      </c>
      <c r="F298" s="30"/>
      <c r="G298" s="67">
        <f>G299+G300</f>
        <v>1706.55</v>
      </c>
      <c r="H298" s="67">
        <f>H299+H300</f>
        <v>0</v>
      </c>
      <c r="I298" s="67">
        <f>I299+I300</f>
        <v>0</v>
      </c>
      <c r="J298" s="67">
        <f>J299+J300</f>
        <v>0</v>
      </c>
      <c r="K298" s="151">
        <f>K299+K300</f>
        <v>1706.55</v>
      </c>
    </row>
    <row r="299" spans="1:11" s="2" customFormat="1" ht="87" customHeight="1">
      <c r="A299" s="3" t="s">
        <v>13</v>
      </c>
      <c r="B299" s="40" t="s">
        <v>212</v>
      </c>
      <c r="C299" s="40" t="s">
        <v>254</v>
      </c>
      <c r="D299" s="40" t="s">
        <v>258</v>
      </c>
      <c r="E299" s="21" t="s">
        <v>177</v>
      </c>
      <c r="F299" s="28" t="s">
        <v>14</v>
      </c>
      <c r="G299" s="71">
        <v>1656.55</v>
      </c>
      <c r="H299" s="71"/>
      <c r="I299" s="71"/>
      <c r="J299" s="71"/>
      <c r="K299" s="155">
        <v>1656.55</v>
      </c>
    </row>
    <row r="300" spans="1:11" s="2" customFormat="1" ht="36.75" customHeight="1">
      <c r="A300" s="3" t="s">
        <v>15</v>
      </c>
      <c r="B300" s="40" t="s">
        <v>212</v>
      </c>
      <c r="C300" s="40" t="s">
        <v>254</v>
      </c>
      <c r="D300" s="40" t="s">
        <v>258</v>
      </c>
      <c r="E300" s="21" t="s">
        <v>177</v>
      </c>
      <c r="F300" s="28" t="s">
        <v>16</v>
      </c>
      <c r="G300" s="71">
        <v>50</v>
      </c>
      <c r="H300" s="71"/>
      <c r="I300" s="71"/>
      <c r="J300" s="71"/>
      <c r="K300" s="155">
        <v>50</v>
      </c>
    </row>
    <row r="301" spans="1:11" ht="27.75" customHeight="1">
      <c r="A301" s="47" t="s">
        <v>312</v>
      </c>
      <c r="B301" s="80" t="s">
        <v>212</v>
      </c>
      <c r="C301" s="80" t="s">
        <v>228</v>
      </c>
      <c r="D301" s="45"/>
      <c r="E301" s="49"/>
      <c r="F301" s="46"/>
      <c r="G301" s="72">
        <f aca="true" t="shared" si="43" ref="G301:K303">G302</f>
        <v>4322.599999999999</v>
      </c>
      <c r="H301" s="72">
        <f t="shared" si="43"/>
        <v>0</v>
      </c>
      <c r="I301" s="72">
        <f t="shared" si="43"/>
        <v>0</v>
      </c>
      <c r="J301" s="72">
        <f t="shared" si="43"/>
        <v>0</v>
      </c>
      <c r="K301" s="156">
        <f t="shared" si="43"/>
        <v>4322.599999999999</v>
      </c>
    </row>
    <row r="302" spans="1:11" ht="21.75" customHeight="1">
      <c r="A302" s="10" t="s">
        <v>313</v>
      </c>
      <c r="B302" s="43" t="s">
        <v>212</v>
      </c>
      <c r="C302" s="43" t="s">
        <v>228</v>
      </c>
      <c r="D302" s="43" t="s">
        <v>207</v>
      </c>
      <c r="E302" s="22"/>
      <c r="F302" s="24"/>
      <c r="G302" s="65">
        <f t="shared" si="43"/>
        <v>4322.599999999999</v>
      </c>
      <c r="H302" s="65">
        <f t="shared" si="43"/>
        <v>0</v>
      </c>
      <c r="I302" s="65">
        <f t="shared" si="43"/>
        <v>0</v>
      </c>
      <c r="J302" s="65">
        <f t="shared" si="43"/>
        <v>0</v>
      </c>
      <c r="K302" s="149">
        <f t="shared" si="43"/>
        <v>4322.599999999999</v>
      </c>
    </row>
    <row r="303" spans="1:11" ht="31.5" customHeight="1">
      <c r="A303" s="10" t="s">
        <v>5</v>
      </c>
      <c r="B303" s="39" t="s">
        <v>212</v>
      </c>
      <c r="C303" s="39" t="s">
        <v>228</v>
      </c>
      <c r="D303" s="43" t="s">
        <v>207</v>
      </c>
      <c r="E303" s="22" t="s">
        <v>118</v>
      </c>
      <c r="F303" s="24"/>
      <c r="G303" s="65">
        <f t="shared" si="43"/>
        <v>4322.599999999999</v>
      </c>
      <c r="H303" s="65">
        <f t="shared" si="43"/>
        <v>0</v>
      </c>
      <c r="I303" s="65">
        <f t="shared" si="43"/>
        <v>0</v>
      </c>
      <c r="J303" s="65">
        <f t="shared" si="43"/>
        <v>0</v>
      </c>
      <c r="K303" s="149">
        <f t="shared" si="43"/>
        <v>4322.599999999999</v>
      </c>
    </row>
    <row r="304" spans="1:11" ht="51" customHeight="1">
      <c r="A304" s="14" t="s">
        <v>314</v>
      </c>
      <c r="B304" s="39" t="s">
        <v>212</v>
      </c>
      <c r="C304" s="39" t="s">
        <v>228</v>
      </c>
      <c r="D304" s="39" t="s">
        <v>207</v>
      </c>
      <c r="E304" s="9" t="s">
        <v>315</v>
      </c>
      <c r="F304" s="30"/>
      <c r="G304" s="67">
        <f>G305+G307</f>
        <v>4322.599999999999</v>
      </c>
      <c r="H304" s="67">
        <f>H305+H307</f>
        <v>0</v>
      </c>
      <c r="I304" s="67">
        <f>I305+I307</f>
        <v>0</v>
      </c>
      <c r="J304" s="67">
        <f>J305+J307</f>
        <v>0</v>
      </c>
      <c r="K304" s="151">
        <f>K305+K307</f>
        <v>4322.599999999999</v>
      </c>
    </row>
    <row r="305" spans="1:11" ht="61.5" customHeight="1">
      <c r="A305" s="3" t="s">
        <v>416</v>
      </c>
      <c r="B305" s="63" t="s">
        <v>212</v>
      </c>
      <c r="C305" s="63" t="s">
        <v>228</v>
      </c>
      <c r="D305" s="40" t="s">
        <v>207</v>
      </c>
      <c r="E305" s="6" t="s">
        <v>316</v>
      </c>
      <c r="F305" s="28"/>
      <c r="G305" s="71">
        <f>G306</f>
        <v>3888.7</v>
      </c>
      <c r="H305" s="71">
        <f>H306</f>
        <v>0</v>
      </c>
      <c r="I305" s="71">
        <f>I306</f>
        <v>0</v>
      </c>
      <c r="J305" s="71">
        <f>J306</f>
        <v>-185.96</v>
      </c>
      <c r="K305" s="155">
        <f>K306</f>
        <v>3702.74</v>
      </c>
    </row>
    <row r="306" spans="1:11" ht="48.75" customHeight="1">
      <c r="A306" s="3" t="s">
        <v>53</v>
      </c>
      <c r="B306" s="63" t="s">
        <v>212</v>
      </c>
      <c r="C306" s="63" t="s">
        <v>228</v>
      </c>
      <c r="D306" s="40" t="s">
        <v>207</v>
      </c>
      <c r="E306" s="6" t="s">
        <v>316</v>
      </c>
      <c r="F306" s="28" t="s">
        <v>12</v>
      </c>
      <c r="G306" s="71">
        <v>3888.7</v>
      </c>
      <c r="H306" s="71"/>
      <c r="I306" s="71"/>
      <c r="J306" s="71">
        <v>-185.96</v>
      </c>
      <c r="K306" s="155">
        <f>G306+J306</f>
        <v>3702.74</v>
      </c>
    </row>
    <row r="307" spans="1:11" ht="25.5" customHeight="1">
      <c r="A307" s="14" t="s">
        <v>467</v>
      </c>
      <c r="B307" s="39" t="s">
        <v>212</v>
      </c>
      <c r="C307" s="39" t="s">
        <v>228</v>
      </c>
      <c r="D307" s="39" t="s">
        <v>207</v>
      </c>
      <c r="E307" s="15" t="s">
        <v>466</v>
      </c>
      <c r="F307" s="30"/>
      <c r="G307" s="67">
        <f>G308</f>
        <v>433.9</v>
      </c>
      <c r="H307" s="67">
        <f>H308</f>
        <v>0</v>
      </c>
      <c r="I307" s="67">
        <f>I308</f>
        <v>0</v>
      </c>
      <c r="J307" s="67">
        <f>J308</f>
        <v>185.96</v>
      </c>
      <c r="K307" s="151">
        <f>K308</f>
        <v>619.86</v>
      </c>
    </row>
    <row r="308" spans="1:11" ht="48.75" customHeight="1">
      <c r="A308" s="3" t="s">
        <v>53</v>
      </c>
      <c r="B308" s="63" t="s">
        <v>212</v>
      </c>
      <c r="C308" s="63" t="s">
        <v>228</v>
      </c>
      <c r="D308" s="40" t="s">
        <v>207</v>
      </c>
      <c r="E308" s="6" t="s">
        <v>466</v>
      </c>
      <c r="F308" s="28" t="s">
        <v>12</v>
      </c>
      <c r="G308" s="71">
        <v>433.9</v>
      </c>
      <c r="H308" s="71"/>
      <c r="I308" s="71"/>
      <c r="J308" s="71">
        <v>185.96</v>
      </c>
      <c r="K308" s="155">
        <f>G308+I308+J308</f>
        <v>619.86</v>
      </c>
    </row>
    <row r="309" spans="1:11" ht="54.75" customHeight="1">
      <c r="A309" s="106" t="s">
        <v>267</v>
      </c>
      <c r="B309" s="107" t="s">
        <v>257</v>
      </c>
      <c r="C309" s="107"/>
      <c r="D309" s="107"/>
      <c r="E309" s="127"/>
      <c r="F309" s="108"/>
      <c r="G309" s="109">
        <f>G310+G332</f>
        <v>158126.42</v>
      </c>
      <c r="H309" s="109">
        <f>H310+H332</f>
        <v>-7964.59</v>
      </c>
      <c r="I309" s="109">
        <f>I310+I332</f>
        <v>1000</v>
      </c>
      <c r="J309" s="109">
        <f>J310+J332</f>
        <v>8594.769999999999</v>
      </c>
      <c r="K309" s="148">
        <f>K310+K332</f>
        <v>159756.6</v>
      </c>
    </row>
    <row r="310" spans="1:11" s="61" customFormat="1" ht="30" customHeight="1">
      <c r="A310" s="10" t="s">
        <v>205</v>
      </c>
      <c r="B310" s="39" t="s">
        <v>257</v>
      </c>
      <c r="C310" s="39" t="s">
        <v>206</v>
      </c>
      <c r="D310" s="43"/>
      <c r="E310" s="22"/>
      <c r="F310" s="24"/>
      <c r="G310" s="65">
        <f>G311+G324+G329</f>
        <v>19157.2</v>
      </c>
      <c r="H310" s="65">
        <f>H311+H324+H329</f>
        <v>0</v>
      </c>
      <c r="I310" s="65">
        <f>I311+I324+I329</f>
        <v>0</v>
      </c>
      <c r="J310" s="65">
        <f>J311+J324+J329</f>
        <v>-1795.28</v>
      </c>
      <c r="K310" s="149">
        <f>K311+K324+K329</f>
        <v>17361.920000000002</v>
      </c>
    </row>
    <row r="311" spans="1:11" s="91" customFormat="1" ht="51" customHeight="1">
      <c r="A311" s="47" t="s">
        <v>268</v>
      </c>
      <c r="B311" s="80" t="s">
        <v>257</v>
      </c>
      <c r="C311" s="80" t="s">
        <v>206</v>
      </c>
      <c r="D311" s="45" t="s">
        <v>258</v>
      </c>
      <c r="E311" s="49"/>
      <c r="F311" s="88"/>
      <c r="G311" s="89">
        <f aca="true" t="shared" si="44" ref="G311:K313">G312</f>
        <v>10657.2</v>
      </c>
      <c r="H311" s="89">
        <f t="shared" si="44"/>
        <v>0</v>
      </c>
      <c r="I311" s="89">
        <f t="shared" si="44"/>
        <v>0</v>
      </c>
      <c r="J311" s="89">
        <f t="shared" si="44"/>
        <v>0</v>
      </c>
      <c r="K311" s="169">
        <f t="shared" si="44"/>
        <v>10657.2</v>
      </c>
    </row>
    <row r="312" spans="1:11" s="31" customFormat="1" ht="22.5" customHeight="1">
      <c r="A312" s="13" t="s">
        <v>131</v>
      </c>
      <c r="B312" s="39" t="s">
        <v>257</v>
      </c>
      <c r="C312" s="39" t="s">
        <v>206</v>
      </c>
      <c r="D312" s="43" t="s">
        <v>258</v>
      </c>
      <c r="E312" s="24" t="s">
        <v>28</v>
      </c>
      <c r="F312" s="24"/>
      <c r="G312" s="65">
        <f t="shared" si="44"/>
        <v>10657.2</v>
      </c>
      <c r="H312" s="65">
        <f t="shared" si="44"/>
        <v>0</v>
      </c>
      <c r="I312" s="65">
        <f t="shared" si="44"/>
        <v>0</v>
      </c>
      <c r="J312" s="65">
        <f t="shared" si="44"/>
        <v>0</v>
      </c>
      <c r="K312" s="149">
        <f t="shared" si="44"/>
        <v>10657.2</v>
      </c>
    </row>
    <row r="313" spans="1:11" ht="36.75" customHeight="1">
      <c r="A313" s="13" t="s">
        <v>6</v>
      </c>
      <c r="B313" s="39" t="s">
        <v>257</v>
      </c>
      <c r="C313" s="39" t="s">
        <v>206</v>
      </c>
      <c r="D313" s="43" t="s">
        <v>258</v>
      </c>
      <c r="E313" s="24" t="s">
        <v>132</v>
      </c>
      <c r="F313" s="24"/>
      <c r="G313" s="67">
        <f t="shared" si="44"/>
        <v>10657.2</v>
      </c>
      <c r="H313" s="67">
        <f t="shared" si="44"/>
        <v>0</v>
      </c>
      <c r="I313" s="67">
        <f t="shared" si="44"/>
        <v>0</v>
      </c>
      <c r="J313" s="67">
        <f t="shared" si="44"/>
        <v>0</v>
      </c>
      <c r="K313" s="151">
        <f t="shared" si="44"/>
        <v>10657.2</v>
      </c>
    </row>
    <row r="314" spans="1:11" ht="30" customHeight="1">
      <c r="A314" s="13" t="s">
        <v>50</v>
      </c>
      <c r="B314" s="39" t="s">
        <v>257</v>
      </c>
      <c r="C314" s="39" t="s">
        <v>206</v>
      </c>
      <c r="D314" s="43" t="s">
        <v>258</v>
      </c>
      <c r="E314" s="24" t="s">
        <v>132</v>
      </c>
      <c r="F314" s="24"/>
      <c r="G314" s="65">
        <f>G315+G318</f>
        <v>10657.2</v>
      </c>
      <c r="H314" s="65">
        <f>H315+H318</f>
        <v>0</v>
      </c>
      <c r="I314" s="65">
        <f>I315+I318</f>
        <v>0</v>
      </c>
      <c r="J314" s="65">
        <f>J315+J318</f>
        <v>0</v>
      </c>
      <c r="K314" s="149">
        <f>K315+K318</f>
        <v>10657.2</v>
      </c>
    </row>
    <row r="315" spans="1:11" ht="36.75" customHeight="1">
      <c r="A315" s="14" t="s">
        <v>30</v>
      </c>
      <c r="B315" s="39" t="s">
        <v>257</v>
      </c>
      <c r="C315" s="39" t="s">
        <v>206</v>
      </c>
      <c r="D315" s="39" t="s">
        <v>258</v>
      </c>
      <c r="E315" s="15" t="s">
        <v>134</v>
      </c>
      <c r="F315" s="15"/>
      <c r="G315" s="67">
        <f aca="true" t="shared" si="45" ref="G315:K316">G316</f>
        <v>552</v>
      </c>
      <c r="H315" s="67">
        <f t="shared" si="45"/>
        <v>0</v>
      </c>
      <c r="I315" s="67">
        <f t="shared" si="45"/>
        <v>0</v>
      </c>
      <c r="J315" s="67">
        <f t="shared" si="45"/>
        <v>0</v>
      </c>
      <c r="K315" s="151">
        <f t="shared" si="45"/>
        <v>552</v>
      </c>
    </row>
    <row r="316" spans="1:11" s="2" customFormat="1" ht="30" customHeight="1">
      <c r="A316" s="3" t="s">
        <v>7</v>
      </c>
      <c r="B316" s="40" t="s">
        <v>257</v>
      </c>
      <c r="C316" s="40" t="s">
        <v>206</v>
      </c>
      <c r="D316" s="40" t="s">
        <v>258</v>
      </c>
      <c r="E316" s="4" t="s">
        <v>135</v>
      </c>
      <c r="F316" s="4"/>
      <c r="G316" s="71">
        <f t="shared" si="45"/>
        <v>552</v>
      </c>
      <c r="H316" s="71">
        <f t="shared" si="45"/>
        <v>0</v>
      </c>
      <c r="I316" s="71">
        <f t="shared" si="45"/>
        <v>0</v>
      </c>
      <c r="J316" s="71">
        <f t="shared" si="45"/>
        <v>0</v>
      </c>
      <c r="K316" s="155">
        <f t="shared" si="45"/>
        <v>552</v>
      </c>
    </row>
    <row r="317" spans="1:11" s="2" customFormat="1" ht="36.75" customHeight="1">
      <c r="A317" s="3" t="s">
        <v>15</v>
      </c>
      <c r="B317" s="40" t="s">
        <v>257</v>
      </c>
      <c r="C317" s="40" t="s">
        <v>206</v>
      </c>
      <c r="D317" s="40" t="s">
        <v>258</v>
      </c>
      <c r="E317" s="4" t="s">
        <v>135</v>
      </c>
      <c r="F317" s="4" t="s">
        <v>16</v>
      </c>
      <c r="G317" s="71">
        <v>552</v>
      </c>
      <c r="H317" s="71"/>
      <c r="I317" s="71"/>
      <c r="J317" s="71"/>
      <c r="K317" s="155">
        <f>G317+J317</f>
        <v>552</v>
      </c>
    </row>
    <row r="318" spans="1:11" ht="30" customHeight="1">
      <c r="A318" s="14" t="s">
        <v>29</v>
      </c>
      <c r="B318" s="39" t="s">
        <v>257</v>
      </c>
      <c r="C318" s="39" t="s">
        <v>206</v>
      </c>
      <c r="D318" s="39" t="s">
        <v>258</v>
      </c>
      <c r="E318" s="15" t="s">
        <v>136</v>
      </c>
      <c r="F318" s="15"/>
      <c r="G318" s="67">
        <f>G319</f>
        <v>10105.2</v>
      </c>
      <c r="H318" s="67">
        <f>H319</f>
        <v>0</v>
      </c>
      <c r="I318" s="67">
        <f>I319</f>
        <v>0</v>
      </c>
      <c r="J318" s="67">
        <f>J319</f>
        <v>0</v>
      </c>
      <c r="K318" s="151">
        <f>K319</f>
        <v>10105.2</v>
      </c>
    </row>
    <row r="319" spans="1:11" s="2" customFormat="1" ht="34.5" customHeight="1">
      <c r="A319" s="3" t="s">
        <v>123</v>
      </c>
      <c r="B319" s="63" t="s">
        <v>257</v>
      </c>
      <c r="C319" s="63" t="s">
        <v>206</v>
      </c>
      <c r="D319" s="40" t="s">
        <v>258</v>
      </c>
      <c r="E319" s="4" t="s">
        <v>137</v>
      </c>
      <c r="F319" s="4"/>
      <c r="G319" s="79">
        <f>G320+G321+G323+G322</f>
        <v>10105.2</v>
      </c>
      <c r="H319" s="79">
        <f>H320+H321+H323+H322</f>
        <v>0</v>
      </c>
      <c r="I319" s="79">
        <f>I320+I321+I323+I322</f>
        <v>0</v>
      </c>
      <c r="J319" s="79">
        <f>J320+J321+J323+J322</f>
        <v>0</v>
      </c>
      <c r="K319" s="168">
        <f>K320+K321+K323+K322</f>
        <v>10105.2</v>
      </c>
    </row>
    <row r="320" spans="1:11" s="2" customFormat="1" ht="30" customHeight="1">
      <c r="A320" s="3" t="s">
        <v>13</v>
      </c>
      <c r="B320" s="63" t="s">
        <v>257</v>
      </c>
      <c r="C320" s="63" t="s">
        <v>206</v>
      </c>
      <c r="D320" s="40" t="s">
        <v>258</v>
      </c>
      <c r="E320" s="4" t="s">
        <v>137</v>
      </c>
      <c r="F320" s="4" t="s">
        <v>14</v>
      </c>
      <c r="G320" s="71">
        <v>8872.6</v>
      </c>
      <c r="H320" s="71"/>
      <c r="I320" s="71"/>
      <c r="J320" s="71">
        <v>-49.66</v>
      </c>
      <c r="K320" s="155">
        <f>G320+J320</f>
        <v>8822.94</v>
      </c>
    </row>
    <row r="321" spans="1:11" s="2" customFormat="1" ht="36.75" customHeight="1">
      <c r="A321" s="3" t="s">
        <v>15</v>
      </c>
      <c r="B321" s="63" t="s">
        <v>257</v>
      </c>
      <c r="C321" s="63" t="s">
        <v>206</v>
      </c>
      <c r="D321" s="40" t="s">
        <v>258</v>
      </c>
      <c r="E321" s="4" t="s">
        <v>137</v>
      </c>
      <c r="F321" s="4" t="s">
        <v>16</v>
      </c>
      <c r="G321" s="79">
        <v>1210.2</v>
      </c>
      <c r="H321" s="79"/>
      <c r="I321" s="79"/>
      <c r="J321" s="79"/>
      <c r="K321" s="155">
        <f>G321+J321</f>
        <v>1210.2</v>
      </c>
    </row>
    <row r="322" spans="1:11" s="2" customFormat="1" ht="36.75" customHeight="1">
      <c r="A322" s="3" t="s">
        <v>21</v>
      </c>
      <c r="B322" s="63" t="s">
        <v>257</v>
      </c>
      <c r="C322" s="63" t="s">
        <v>206</v>
      </c>
      <c r="D322" s="40" t="s">
        <v>258</v>
      </c>
      <c r="E322" s="4" t="s">
        <v>137</v>
      </c>
      <c r="F322" s="4" t="s">
        <v>22</v>
      </c>
      <c r="G322" s="79"/>
      <c r="H322" s="79"/>
      <c r="I322" s="79"/>
      <c r="J322" s="79">
        <v>49.66</v>
      </c>
      <c r="K322" s="155">
        <f>J322</f>
        <v>49.66</v>
      </c>
    </row>
    <row r="323" spans="1:11" s="2" customFormat="1" ht="30" customHeight="1">
      <c r="A323" s="3" t="s">
        <v>18</v>
      </c>
      <c r="B323" s="63" t="s">
        <v>257</v>
      </c>
      <c r="C323" s="63" t="s">
        <v>206</v>
      </c>
      <c r="D323" s="40" t="s">
        <v>258</v>
      </c>
      <c r="E323" s="4" t="s">
        <v>137</v>
      </c>
      <c r="F323" s="4" t="s">
        <v>17</v>
      </c>
      <c r="G323" s="71">
        <v>22.4</v>
      </c>
      <c r="H323" s="71"/>
      <c r="I323" s="71"/>
      <c r="J323" s="71"/>
      <c r="K323" s="155">
        <f>G323+J323</f>
        <v>22.4</v>
      </c>
    </row>
    <row r="324" spans="1:11" s="90" customFormat="1" ht="18" customHeight="1">
      <c r="A324" s="44" t="s">
        <v>275</v>
      </c>
      <c r="B324" s="80" t="s">
        <v>257</v>
      </c>
      <c r="C324" s="80" t="s">
        <v>206</v>
      </c>
      <c r="D324" s="45" t="s">
        <v>262</v>
      </c>
      <c r="E324" s="46"/>
      <c r="F324" s="88"/>
      <c r="G324" s="89">
        <f aca="true" t="shared" si="46" ref="G324:K327">G325</f>
        <v>5000</v>
      </c>
      <c r="H324" s="89">
        <f t="shared" si="46"/>
        <v>0</v>
      </c>
      <c r="I324" s="89">
        <f t="shared" si="46"/>
        <v>0</v>
      </c>
      <c r="J324" s="89">
        <f t="shared" si="46"/>
        <v>0</v>
      </c>
      <c r="K324" s="169">
        <f t="shared" si="46"/>
        <v>5000</v>
      </c>
    </row>
    <row r="325" spans="1:11" s="81" customFormat="1" ht="26.25" customHeight="1">
      <c r="A325" s="13" t="s">
        <v>269</v>
      </c>
      <c r="B325" s="43" t="s">
        <v>257</v>
      </c>
      <c r="C325" s="43" t="s">
        <v>206</v>
      </c>
      <c r="D325" s="43" t="s">
        <v>262</v>
      </c>
      <c r="E325" s="24" t="s">
        <v>276</v>
      </c>
      <c r="F325" s="24"/>
      <c r="G325" s="65">
        <f t="shared" si="46"/>
        <v>5000</v>
      </c>
      <c r="H325" s="65">
        <f t="shared" si="46"/>
        <v>0</v>
      </c>
      <c r="I325" s="65">
        <f t="shared" si="46"/>
        <v>0</v>
      </c>
      <c r="J325" s="65">
        <f t="shared" si="46"/>
        <v>0</v>
      </c>
      <c r="K325" s="149">
        <f t="shared" si="46"/>
        <v>5000</v>
      </c>
    </row>
    <row r="326" spans="1:11" s="61" customFormat="1" ht="24" customHeight="1">
      <c r="A326" s="11" t="s">
        <v>270</v>
      </c>
      <c r="B326" s="43" t="s">
        <v>257</v>
      </c>
      <c r="C326" s="43" t="s">
        <v>206</v>
      </c>
      <c r="D326" s="43" t="s">
        <v>262</v>
      </c>
      <c r="E326" s="9" t="s">
        <v>277</v>
      </c>
      <c r="F326" s="24"/>
      <c r="G326" s="65">
        <f t="shared" si="46"/>
        <v>5000</v>
      </c>
      <c r="H326" s="65">
        <f t="shared" si="46"/>
        <v>0</v>
      </c>
      <c r="I326" s="65">
        <f t="shared" si="46"/>
        <v>0</v>
      </c>
      <c r="J326" s="65">
        <f t="shared" si="46"/>
        <v>0</v>
      </c>
      <c r="K326" s="149">
        <f t="shared" si="46"/>
        <v>5000</v>
      </c>
    </row>
    <row r="327" spans="1:11" s="61" customFormat="1" ht="36.75" customHeight="1">
      <c r="A327" s="11" t="s">
        <v>271</v>
      </c>
      <c r="B327" s="43" t="s">
        <v>257</v>
      </c>
      <c r="C327" s="43" t="s">
        <v>206</v>
      </c>
      <c r="D327" s="43" t="s">
        <v>262</v>
      </c>
      <c r="E327" s="9" t="s">
        <v>278</v>
      </c>
      <c r="F327" s="24"/>
      <c r="G327" s="65">
        <f t="shared" si="46"/>
        <v>5000</v>
      </c>
      <c r="H327" s="65">
        <f t="shared" si="46"/>
        <v>0</v>
      </c>
      <c r="I327" s="65">
        <f t="shared" si="46"/>
        <v>0</v>
      </c>
      <c r="J327" s="65">
        <f t="shared" si="46"/>
        <v>0</v>
      </c>
      <c r="K327" s="149">
        <f t="shared" si="46"/>
        <v>5000</v>
      </c>
    </row>
    <row r="328" spans="1:11" s="2" customFormat="1" ht="25.5" customHeight="1">
      <c r="A328" s="5" t="s">
        <v>48</v>
      </c>
      <c r="B328" s="40" t="s">
        <v>257</v>
      </c>
      <c r="C328" s="40" t="s">
        <v>206</v>
      </c>
      <c r="D328" s="40" t="s">
        <v>262</v>
      </c>
      <c r="E328" s="4" t="s">
        <v>278</v>
      </c>
      <c r="F328" s="28" t="s">
        <v>17</v>
      </c>
      <c r="G328" s="71">
        <v>5000</v>
      </c>
      <c r="H328" s="71"/>
      <c r="I328" s="71"/>
      <c r="J328" s="71"/>
      <c r="K328" s="155">
        <f>G328+J328</f>
        <v>5000</v>
      </c>
    </row>
    <row r="329" spans="1:11" s="87" customFormat="1" ht="23.25" customHeight="1">
      <c r="A329" s="47" t="s">
        <v>217</v>
      </c>
      <c r="B329" s="82" t="s">
        <v>257</v>
      </c>
      <c r="C329" s="82" t="s">
        <v>206</v>
      </c>
      <c r="D329" s="83" t="s">
        <v>218</v>
      </c>
      <c r="E329" s="84"/>
      <c r="F329" s="85"/>
      <c r="G329" s="86">
        <f>G331</f>
        <v>3500</v>
      </c>
      <c r="H329" s="86">
        <f>H331</f>
        <v>0</v>
      </c>
      <c r="I329" s="86">
        <f>I331</f>
        <v>0</v>
      </c>
      <c r="J329" s="86">
        <f>J331</f>
        <v>-1795.28</v>
      </c>
      <c r="K329" s="170">
        <f>K331</f>
        <v>1704.72</v>
      </c>
    </row>
    <row r="330" spans="1:11" s="61" customFormat="1" ht="53.25" customHeight="1">
      <c r="A330" s="10" t="s">
        <v>272</v>
      </c>
      <c r="B330" s="43" t="s">
        <v>257</v>
      </c>
      <c r="C330" s="43" t="s">
        <v>206</v>
      </c>
      <c r="D330" s="43" t="s">
        <v>218</v>
      </c>
      <c r="E330" s="9" t="s">
        <v>279</v>
      </c>
      <c r="F330" s="24"/>
      <c r="G330" s="65">
        <f>G331</f>
        <v>3500</v>
      </c>
      <c r="H330" s="65">
        <f>H331</f>
        <v>0</v>
      </c>
      <c r="I330" s="65">
        <f>I331</f>
        <v>0</v>
      </c>
      <c r="J330" s="65">
        <f>J331</f>
        <v>-1795.28</v>
      </c>
      <c r="K330" s="149">
        <f>K331</f>
        <v>1704.72</v>
      </c>
    </row>
    <row r="331" spans="1:11" s="2" customFormat="1" ht="24.75" customHeight="1">
      <c r="A331" s="3" t="s">
        <v>48</v>
      </c>
      <c r="B331" s="40" t="s">
        <v>257</v>
      </c>
      <c r="C331" s="40" t="s">
        <v>206</v>
      </c>
      <c r="D331" s="40" t="s">
        <v>218</v>
      </c>
      <c r="E331" s="4" t="s">
        <v>279</v>
      </c>
      <c r="F331" s="28" t="s">
        <v>17</v>
      </c>
      <c r="G331" s="71">
        <v>3500</v>
      </c>
      <c r="H331" s="71"/>
      <c r="I331" s="71"/>
      <c r="J331" s="71">
        <f>-30-1765.28</f>
        <v>-1795.28</v>
      </c>
      <c r="K331" s="155">
        <f>G331+J331</f>
        <v>1704.72</v>
      </c>
    </row>
    <row r="332" spans="1:11" s="61" customFormat="1" ht="25.5" customHeight="1">
      <c r="A332" s="10" t="s">
        <v>221</v>
      </c>
      <c r="B332" s="43" t="s">
        <v>257</v>
      </c>
      <c r="C332" s="43" t="s">
        <v>214</v>
      </c>
      <c r="D332" s="43"/>
      <c r="E332" s="9"/>
      <c r="F332" s="24"/>
      <c r="G332" s="65">
        <f aca="true" t="shared" si="47" ref="G332:K334">G333</f>
        <v>138969.22</v>
      </c>
      <c r="H332" s="65">
        <f t="shared" si="47"/>
        <v>-7964.59</v>
      </c>
      <c r="I332" s="65">
        <f t="shared" si="47"/>
        <v>1000</v>
      </c>
      <c r="J332" s="65">
        <f t="shared" si="47"/>
        <v>10390.05</v>
      </c>
      <c r="K332" s="149">
        <f t="shared" si="47"/>
        <v>142394.68</v>
      </c>
    </row>
    <row r="333" spans="1:11" s="98" customFormat="1" ht="31.5" customHeight="1">
      <c r="A333" s="92" t="s">
        <v>280</v>
      </c>
      <c r="B333" s="93" t="s">
        <v>257</v>
      </c>
      <c r="C333" s="93" t="s">
        <v>214</v>
      </c>
      <c r="D333" s="94" t="s">
        <v>228</v>
      </c>
      <c r="E333" s="95"/>
      <c r="F333" s="96"/>
      <c r="G333" s="97">
        <f t="shared" si="47"/>
        <v>138969.22</v>
      </c>
      <c r="H333" s="97">
        <f t="shared" si="47"/>
        <v>-7964.59</v>
      </c>
      <c r="I333" s="97">
        <f t="shared" si="47"/>
        <v>1000</v>
      </c>
      <c r="J333" s="97">
        <f t="shared" si="47"/>
        <v>10390.05</v>
      </c>
      <c r="K333" s="171">
        <f t="shared" si="47"/>
        <v>142394.68</v>
      </c>
    </row>
    <row r="334" spans="1:11" s="61" customFormat="1" ht="50.25" customHeight="1">
      <c r="A334" s="10" t="s">
        <v>273</v>
      </c>
      <c r="B334" s="39" t="s">
        <v>257</v>
      </c>
      <c r="C334" s="39" t="s">
        <v>214</v>
      </c>
      <c r="D334" s="43" t="s">
        <v>228</v>
      </c>
      <c r="E334" s="9" t="s">
        <v>281</v>
      </c>
      <c r="F334" s="30"/>
      <c r="G334" s="67">
        <f t="shared" si="47"/>
        <v>138969.22</v>
      </c>
      <c r="H334" s="67">
        <f t="shared" si="47"/>
        <v>-7964.59</v>
      </c>
      <c r="I334" s="67">
        <f t="shared" si="47"/>
        <v>1000</v>
      </c>
      <c r="J334" s="67">
        <f t="shared" si="47"/>
        <v>10390.05</v>
      </c>
      <c r="K334" s="151">
        <f t="shared" si="47"/>
        <v>142394.68</v>
      </c>
    </row>
    <row r="335" spans="1:13" s="2" customFormat="1" ht="36.75" customHeight="1">
      <c r="A335" s="3" t="s">
        <v>274</v>
      </c>
      <c r="B335" s="40" t="s">
        <v>257</v>
      </c>
      <c r="C335" s="40" t="s">
        <v>214</v>
      </c>
      <c r="D335" s="40" t="s">
        <v>228</v>
      </c>
      <c r="E335" s="4" t="s">
        <v>281</v>
      </c>
      <c r="F335" s="28" t="s">
        <v>282</v>
      </c>
      <c r="G335" s="71">
        <f>25751.88+1020+112197.34</f>
        <v>138969.22</v>
      </c>
      <c r="H335" s="71">
        <v>-7964.59</v>
      </c>
      <c r="I335" s="71">
        <v>1000</v>
      </c>
      <c r="J335" s="71">
        <v>10390.05</v>
      </c>
      <c r="K335" s="155">
        <f>G335+J335+I335+H335</f>
        <v>142394.68</v>
      </c>
      <c r="L335" s="176"/>
      <c r="M335" s="176"/>
    </row>
    <row r="336" spans="1:11" s="101" customFormat="1" ht="51" customHeight="1">
      <c r="A336" s="106" t="s">
        <v>283</v>
      </c>
      <c r="B336" s="107" t="s">
        <v>284</v>
      </c>
      <c r="C336" s="107"/>
      <c r="D336" s="107"/>
      <c r="E336" s="108"/>
      <c r="F336" s="108"/>
      <c r="G336" s="109">
        <f>G337+G370</f>
        <v>71322.79</v>
      </c>
      <c r="H336" s="109">
        <f>H337+H370</f>
        <v>0</v>
      </c>
      <c r="I336" s="109">
        <f>I337+I370</f>
        <v>75282.59999999999</v>
      </c>
      <c r="J336" s="109">
        <f>J337+J370</f>
        <v>350</v>
      </c>
      <c r="K336" s="148">
        <f>K337+K370</f>
        <v>146955.38999999998</v>
      </c>
    </row>
    <row r="337" spans="1:11" s="81" customFormat="1" ht="21.75" customHeight="1">
      <c r="A337" s="13" t="s">
        <v>295</v>
      </c>
      <c r="B337" s="43" t="s">
        <v>284</v>
      </c>
      <c r="C337" s="39" t="s">
        <v>214</v>
      </c>
      <c r="D337" s="43"/>
      <c r="E337" s="24"/>
      <c r="F337" s="30"/>
      <c r="G337" s="67">
        <f aca="true" t="shared" si="48" ref="G337:K338">G338</f>
        <v>68854.79</v>
      </c>
      <c r="H337" s="67">
        <f t="shared" si="48"/>
        <v>0</v>
      </c>
      <c r="I337" s="67">
        <f t="shared" si="48"/>
        <v>75508.79999999999</v>
      </c>
      <c r="J337" s="67">
        <f t="shared" si="48"/>
        <v>350</v>
      </c>
      <c r="K337" s="151">
        <f t="shared" si="48"/>
        <v>144713.59</v>
      </c>
    </row>
    <row r="338" spans="1:11" s="101" customFormat="1" ht="26.25" customHeight="1">
      <c r="A338" s="99" t="s">
        <v>296</v>
      </c>
      <c r="B338" s="43" t="s">
        <v>284</v>
      </c>
      <c r="C338" s="93" t="s">
        <v>214</v>
      </c>
      <c r="D338" s="94" t="s">
        <v>215</v>
      </c>
      <c r="E338" s="100"/>
      <c r="F338" s="96"/>
      <c r="G338" s="97">
        <f t="shared" si="48"/>
        <v>68854.79</v>
      </c>
      <c r="H338" s="97">
        <f t="shared" si="48"/>
        <v>0</v>
      </c>
      <c r="I338" s="97">
        <f t="shared" si="48"/>
        <v>75508.79999999999</v>
      </c>
      <c r="J338" s="97">
        <f t="shared" si="48"/>
        <v>350</v>
      </c>
      <c r="K338" s="171">
        <f t="shared" si="48"/>
        <v>144713.59</v>
      </c>
    </row>
    <row r="339" spans="1:11" s="61" customFormat="1" ht="50.25" customHeight="1">
      <c r="A339" s="13" t="s">
        <v>285</v>
      </c>
      <c r="B339" s="39" t="s">
        <v>284</v>
      </c>
      <c r="C339" s="39" t="s">
        <v>214</v>
      </c>
      <c r="D339" s="43" t="s">
        <v>215</v>
      </c>
      <c r="E339" s="24" t="s">
        <v>297</v>
      </c>
      <c r="F339" s="24"/>
      <c r="G339" s="67">
        <f>G340+G354</f>
        <v>68854.79</v>
      </c>
      <c r="H339" s="67">
        <f>H340+H354</f>
        <v>0</v>
      </c>
      <c r="I339" s="67">
        <f>I340+I354</f>
        <v>75508.79999999999</v>
      </c>
      <c r="J339" s="67">
        <f>J340+J354</f>
        <v>350</v>
      </c>
      <c r="K339" s="151">
        <f>K340+K354</f>
        <v>144713.59</v>
      </c>
    </row>
    <row r="340" spans="1:11" s="61" customFormat="1" ht="36.75" customHeight="1">
      <c r="A340" s="10" t="s">
        <v>286</v>
      </c>
      <c r="B340" s="39" t="s">
        <v>284</v>
      </c>
      <c r="C340" s="39" t="s">
        <v>214</v>
      </c>
      <c r="D340" s="43" t="s">
        <v>215</v>
      </c>
      <c r="E340" s="9" t="s">
        <v>298</v>
      </c>
      <c r="F340" s="9"/>
      <c r="G340" s="65">
        <f>G341</f>
        <v>63087.5</v>
      </c>
      <c r="H340" s="65">
        <f>H341</f>
        <v>0</v>
      </c>
      <c r="I340" s="65">
        <f>I341</f>
        <v>75508.79999999999</v>
      </c>
      <c r="J340" s="65">
        <f>J341</f>
        <v>0</v>
      </c>
      <c r="K340" s="149">
        <f>K341</f>
        <v>138596.3</v>
      </c>
    </row>
    <row r="341" spans="1:11" s="61" customFormat="1" ht="66" customHeight="1">
      <c r="A341" s="14" t="s">
        <v>287</v>
      </c>
      <c r="B341" s="39" t="s">
        <v>284</v>
      </c>
      <c r="C341" s="39" t="s">
        <v>214</v>
      </c>
      <c r="D341" s="43" t="s">
        <v>215</v>
      </c>
      <c r="E341" s="15" t="s">
        <v>298</v>
      </c>
      <c r="F341" s="15"/>
      <c r="G341" s="67">
        <f>G342+G344+G346+G348+G350</f>
        <v>63087.5</v>
      </c>
      <c r="H341" s="67">
        <f>H342+H344+H346+H348+H350</f>
        <v>0</v>
      </c>
      <c r="I341" s="67">
        <f>I342+I344+I346+I348+I350+I352</f>
        <v>75508.79999999999</v>
      </c>
      <c r="J341" s="67">
        <f>J342+J344+J346+J348+J350+J352</f>
        <v>0</v>
      </c>
      <c r="K341" s="151">
        <f>K342+K344+K346+K348+K350+K352</f>
        <v>138596.3</v>
      </c>
    </row>
    <row r="342" spans="1:11" s="61" customFormat="1" ht="45.75" customHeight="1">
      <c r="A342" s="14" t="s">
        <v>468</v>
      </c>
      <c r="B342" s="39" t="s">
        <v>284</v>
      </c>
      <c r="C342" s="39" t="s">
        <v>214</v>
      </c>
      <c r="D342" s="43" t="s">
        <v>215</v>
      </c>
      <c r="E342" s="15" t="s">
        <v>299</v>
      </c>
      <c r="F342" s="15"/>
      <c r="G342" s="67">
        <f>G343</f>
        <v>26300</v>
      </c>
      <c r="H342" s="67">
        <f>H343</f>
        <v>0</v>
      </c>
      <c r="I342" s="67">
        <f>I343</f>
        <v>0</v>
      </c>
      <c r="J342" s="67">
        <f>J343</f>
        <v>0</v>
      </c>
      <c r="K342" s="151">
        <f>K343</f>
        <v>26300</v>
      </c>
    </row>
    <row r="343" spans="1:11" s="2" customFormat="1" ht="24.75" customHeight="1">
      <c r="A343" s="3" t="s">
        <v>48</v>
      </c>
      <c r="B343" s="63" t="s">
        <v>284</v>
      </c>
      <c r="C343" s="63" t="s">
        <v>214</v>
      </c>
      <c r="D343" s="40" t="s">
        <v>215</v>
      </c>
      <c r="E343" s="4" t="s">
        <v>299</v>
      </c>
      <c r="F343" s="4" t="s">
        <v>17</v>
      </c>
      <c r="G343" s="71">
        <v>26300</v>
      </c>
      <c r="H343" s="71"/>
      <c r="I343" s="71"/>
      <c r="J343" s="71"/>
      <c r="K343" s="155">
        <f>G343+I343</f>
        <v>26300</v>
      </c>
    </row>
    <row r="344" spans="1:11" s="61" customFormat="1" ht="47.25" customHeight="1">
      <c r="A344" s="14" t="s">
        <v>469</v>
      </c>
      <c r="B344" s="39" t="s">
        <v>284</v>
      </c>
      <c r="C344" s="39" t="s">
        <v>214</v>
      </c>
      <c r="D344" s="43" t="s">
        <v>215</v>
      </c>
      <c r="E344" s="15" t="s">
        <v>300</v>
      </c>
      <c r="F344" s="15"/>
      <c r="G344" s="67">
        <f>G345</f>
        <v>1717.5</v>
      </c>
      <c r="H344" s="67">
        <f>H345</f>
        <v>0</v>
      </c>
      <c r="I344" s="67">
        <f>I345</f>
        <v>365.29</v>
      </c>
      <c r="J344" s="67">
        <f>J345</f>
        <v>0</v>
      </c>
      <c r="K344" s="151">
        <f>K345</f>
        <v>2082.79</v>
      </c>
    </row>
    <row r="345" spans="1:11" s="61" customFormat="1" ht="27" customHeight="1">
      <c r="A345" s="3" t="s">
        <v>48</v>
      </c>
      <c r="B345" s="63" t="s">
        <v>284</v>
      </c>
      <c r="C345" s="63" t="s">
        <v>214</v>
      </c>
      <c r="D345" s="40" t="s">
        <v>215</v>
      </c>
      <c r="E345" s="4" t="s">
        <v>300</v>
      </c>
      <c r="F345" s="4" t="s">
        <v>17</v>
      </c>
      <c r="G345" s="79">
        <v>1717.5</v>
      </c>
      <c r="H345" s="79"/>
      <c r="I345" s="79">
        <v>365.29</v>
      </c>
      <c r="J345" s="79"/>
      <c r="K345" s="168">
        <f>G345+I345</f>
        <v>2082.79</v>
      </c>
    </row>
    <row r="346" spans="1:11" s="62" customFormat="1" ht="51" customHeight="1">
      <c r="A346" s="14" t="s">
        <v>470</v>
      </c>
      <c r="B346" s="39" t="s">
        <v>284</v>
      </c>
      <c r="C346" s="39" t="s">
        <v>214</v>
      </c>
      <c r="D346" s="39" t="s">
        <v>215</v>
      </c>
      <c r="E346" s="15" t="s">
        <v>301</v>
      </c>
      <c r="F346" s="15"/>
      <c r="G346" s="67">
        <f>G347</f>
        <v>1180</v>
      </c>
      <c r="H346" s="67">
        <f>H347</f>
        <v>0</v>
      </c>
      <c r="I346" s="67">
        <f>I347</f>
        <v>0</v>
      </c>
      <c r="J346" s="67">
        <f>J347</f>
        <v>0</v>
      </c>
      <c r="K346" s="151">
        <f>K347</f>
        <v>1180</v>
      </c>
    </row>
    <row r="347" spans="1:11" s="2" customFormat="1" ht="23.25" customHeight="1">
      <c r="A347" s="3" t="s">
        <v>48</v>
      </c>
      <c r="B347" s="40" t="s">
        <v>284</v>
      </c>
      <c r="C347" s="40" t="s">
        <v>214</v>
      </c>
      <c r="D347" s="40" t="s">
        <v>215</v>
      </c>
      <c r="E347" s="4" t="s">
        <v>301</v>
      </c>
      <c r="F347" s="4" t="s">
        <v>17</v>
      </c>
      <c r="G347" s="71">
        <v>1180</v>
      </c>
      <c r="H347" s="71"/>
      <c r="I347" s="71"/>
      <c r="J347" s="71"/>
      <c r="K347" s="155">
        <f>G347+J347</f>
        <v>1180</v>
      </c>
    </row>
    <row r="348" spans="1:11" s="61" customFormat="1" ht="49.5" customHeight="1">
      <c r="A348" s="14" t="s">
        <v>471</v>
      </c>
      <c r="B348" s="39" t="s">
        <v>284</v>
      </c>
      <c r="C348" s="39" t="s">
        <v>214</v>
      </c>
      <c r="D348" s="43" t="s">
        <v>215</v>
      </c>
      <c r="E348" s="15" t="s">
        <v>302</v>
      </c>
      <c r="F348" s="15"/>
      <c r="G348" s="67">
        <f>G349</f>
        <v>28400</v>
      </c>
      <c r="H348" s="67">
        <f>H349</f>
        <v>0</v>
      </c>
      <c r="I348" s="67">
        <f>I349</f>
        <v>0</v>
      </c>
      <c r="J348" s="67">
        <f>J349</f>
        <v>0</v>
      </c>
      <c r="K348" s="151">
        <f>K349</f>
        <v>28400</v>
      </c>
    </row>
    <row r="349" spans="1:11" s="2" customFormat="1" ht="28.5" customHeight="1">
      <c r="A349" s="3" t="s">
        <v>48</v>
      </c>
      <c r="B349" s="63" t="s">
        <v>284</v>
      </c>
      <c r="C349" s="63" t="s">
        <v>214</v>
      </c>
      <c r="D349" s="40" t="s">
        <v>215</v>
      </c>
      <c r="E349" s="4" t="s">
        <v>302</v>
      </c>
      <c r="F349" s="4" t="s">
        <v>17</v>
      </c>
      <c r="G349" s="71">
        <v>28400</v>
      </c>
      <c r="H349" s="71"/>
      <c r="I349" s="71"/>
      <c r="J349" s="71"/>
      <c r="K349" s="155">
        <f>G349+I349</f>
        <v>28400</v>
      </c>
    </row>
    <row r="350" spans="1:11" s="62" customFormat="1" ht="48.75" customHeight="1">
      <c r="A350" s="14" t="s">
        <v>472</v>
      </c>
      <c r="B350" s="39" t="s">
        <v>284</v>
      </c>
      <c r="C350" s="39" t="s">
        <v>214</v>
      </c>
      <c r="D350" s="39" t="s">
        <v>215</v>
      </c>
      <c r="E350" s="15" t="s">
        <v>303</v>
      </c>
      <c r="F350" s="15"/>
      <c r="G350" s="67">
        <f>G351</f>
        <v>5490</v>
      </c>
      <c r="H350" s="67">
        <f>H351</f>
        <v>0</v>
      </c>
      <c r="I350" s="67">
        <f>I351</f>
        <v>-5490</v>
      </c>
      <c r="J350" s="67">
        <f>J351</f>
        <v>0</v>
      </c>
      <c r="K350" s="151">
        <f>K351</f>
        <v>0</v>
      </c>
    </row>
    <row r="351" spans="1:11" s="2" customFormat="1" ht="28.5" customHeight="1">
      <c r="A351" s="3" t="s">
        <v>48</v>
      </c>
      <c r="B351" s="40" t="s">
        <v>284</v>
      </c>
      <c r="C351" s="40" t="s">
        <v>214</v>
      </c>
      <c r="D351" s="40" t="s">
        <v>215</v>
      </c>
      <c r="E351" s="4" t="s">
        <v>303</v>
      </c>
      <c r="F351" s="4" t="s">
        <v>17</v>
      </c>
      <c r="G351" s="71">
        <v>5490</v>
      </c>
      <c r="H351" s="71"/>
      <c r="I351" s="71">
        <v>-5490</v>
      </c>
      <c r="J351" s="71"/>
      <c r="K351" s="155">
        <f>G351+I351</f>
        <v>0</v>
      </c>
    </row>
    <row r="352" spans="1:11" s="62" customFormat="1" ht="49.5" customHeight="1">
      <c r="A352" s="14" t="s">
        <v>500</v>
      </c>
      <c r="B352" s="39" t="s">
        <v>284</v>
      </c>
      <c r="C352" s="39" t="s">
        <v>214</v>
      </c>
      <c r="D352" s="39" t="s">
        <v>215</v>
      </c>
      <c r="E352" s="15" t="s">
        <v>499</v>
      </c>
      <c r="F352" s="15"/>
      <c r="G352" s="67"/>
      <c r="H352" s="67"/>
      <c r="I352" s="67">
        <f>I353</f>
        <v>80633.51</v>
      </c>
      <c r="J352" s="67">
        <f>J353</f>
        <v>0</v>
      </c>
      <c r="K352" s="151">
        <f>K353</f>
        <v>80633.51</v>
      </c>
    </row>
    <row r="353" spans="1:11" s="2" customFormat="1" ht="28.5" customHeight="1">
      <c r="A353" s="3" t="s">
        <v>48</v>
      </c>
      <c r="B353" s="40" t="s">
        <v>284</v>
      </c>
      <c r="C353" s="40" t="s">
        <v>214</v>
      </c>
      <c r="D353" s="40" t="s">
        <v>215</v>
      </c>
      <c r="E353" s="4" t="s">
        <v>499</v>
      </c>
      <c r="F353" s="4" t="s">
        <v>17</v>
      </c>
      <c r="G353" s="71"/>
      <c r="H353" s="71"/>
      <c r="I353" s="71">
        <v>80633.51</v>
      </c>
      <c r="J353" s="71"/>
      <c r="K353" s="155">
        <f>I353</f>
        <v>80633.51</v>
      </c>
    </row>
    <row r="354" spans="1:11" s="61" customFormat="1" ht="32.25" customHeight="1">
      <c r="A354" s="10" t="s">
        <v>50</v>
      </c>
      <c r="B354" s="43" t="s">
        <v>284</v>
      </c>
      <c r="C354" s="43" t="s">
        <v>214</v>
      </c>
      <c r="D354" s="43" t="s">
        <v>215</v>
      </c>
      <c r="E354" s="9" t="s">
        <v>306</v>
      </c>
      <c r="F354" s="9"/>
      <c r="G354" s="65">
        <f>G355+G357+G359+G364</f>
        <v>5767.29</v>
      </c>
      <c r="H354" s="65">
        <f>H355+H357+H359+H364</f>
        <v>0</v>
      </c>
      <c r="I354" s="65">
        <f>I355+I357+I359+I364</f>
        <v>0</v>
      </c>
      <c r="J354" s="65">
        <f>J355+J357+J359+J364+J367</f>
        <v>350</v>
      </c>
      <c r="K354" s="149">
        <f>K355+K357+K359+K364+K367</f>
        <v>6117.29</v>
      </c>
    </row>
    <row r="355" spans="1:11" s="2" customFormat="1" ht="36.75" customHeight="1" hidden="1">
      <c r="A355" s="14" t="s">
        <v>291</v>
      </c>
      <c r="B355" s="39" t="s">
        <v>284</v>
      </c>
      <c r="C355" s="39" t="s">
        <v>214</v>
      </c>
      <c r="D355" s="39" t="s">
        <v>215</v>
      </c>
      <c r="E355" s="15" t="s">
        <v>307</v>
      </c>
      <c r="F355" s="15"/>
      <c r="G355" s="67">
        <f>G356</f>
        <v>0</v>
      </c>
      <c r="H355" s="67">
        <f>H356</f>
        <v>0</v>
      </c>
      <c r="I355" s="67">
        <f>I356</f>
        <v>0</v>
      </c>
      <c r="J355" s="67">
        <f>J356</f>
        <v>0</v>
      </c>
      <c r="K355" s="151">
        <f>K356</f>
        <v>0</v>
      </c>
    </row>
    <row r="356" spans="1:11" ht="31.5" hidden="1">
      <c r="A356" s="3" t="s">
        <v>15</v>
      </c>
      <c r="B356" s="63" t="s">
        <v>284</v>
      </c>
      <c r="C356" s="63" t="s">
        <v>214</v>
      </c>
      <c r="D356" s="40" t="s">
        <v>215</v>
      </c>
      <c r="E356" s="4" t="s">
        <v>307</v>
      </c>
      <c r="F356" s="4" t="s">
        <v>16</v>
      </c>
      <c r="G356" s="69">
        <v>0</v>
      </c>
      <c r="H356" s="69">
        <v>0</v>
      </c>
      <c r="I356" s="69">
        <v>0</v>
      </c>
      <c r="J356" s="69">
        <v>0</v>
      </c>
      <c r="K356" s="153">
        <v>0</v>
      </c>
    </row>
    <row r="357" spans="1:11" ht="47.25" hidden="1">
      <c r="A357" s="14" t="s">
        <v>292</v>
      </c>
      <c r="B357" s="39" t="s">
        <v>284</v>
      </c>
      <c r="C357" s="39" t="s">
        <v>214</v>
      </c>
      <c r="D357" s="39" t="s">
        <v>215</v>
      </c>
      <c r="E357" s="15" t="s">
        <v>308</v>
      </c>
      <c r="F357" s="15"/>
      <c r="G357" s="68">
        <f>G358</f>
        <v>0</v>
      </c>
      <c r="H357" s="68">
        <f>H358</f>
        <v>0</v>
      </c>
      <c r="I357" s="68">
        <f>I358</f>
        <v>0</v>
      </c>
      <c r="J357" s="68">
        <f>J358</f>
        <v>0</v>
      </c>
      <c r="K357" s="152">
        <f>K358</f>
        <v>0</v>
      </c>
    </row>
    <row r="358" spans="1:11" ht="31.5" hidden="1">
      <c r="A358" s="3" t="s">
        <v>15</v>
      </c>
      <c r="B358" s="63" t="s">
        <v>284</v>
      </c>
      <c r="C358" s="63" t="s">
        <v>214</v>
      </c>
      <c r="D358" s="40" t="s">
        <v>215</v>
      </c>
      <c r="E358" s="4" t="s">
        <v>308</v>
      </c>
      <c r="F358" s="4" t="s">
        <v>16</v>
      </c>
      <c r="G358" s="69">
        <v>0</v>
      </c>
      <c r="H358" s="69">
        <v>0</v>
      </c>
      <c r="I358" s="69">
        <v>0</v>
      </c>
      <c r="J358" s="69">
        <v>0</v>
      </c>
      <c r="K358" s="153">
        <v>0</v>
      </c>
    </row>
    <row r="359" spans="1:11" ht="47.25">
      <c r="A359" s="14" t="s">
        <v>293</v>
      </c>
      <c r="B359" s="39" t="s">
        <v>284</v>
      </c>
      <c r="C359" s="39" t="s">
        <v>214</v>
      </c>
      <c r="D359" s="39" t="s">
        <v>215</v>
      </c>
      <c r="E359" s="15" t="s">
        <v>474</v>
      </c>
      <c r="F359" s="15"/>
      <c r="G359" s="68">
        <f>G360</f>
        <v>3137.29</v>
      </c>
      <c r="H359" s="68">
        <f>H360</f>
        <v>0</v>
      </c>
      <c r="I359" s="68">
        <f>I360</f>
        <v>0</v>
      </c>
      <c r="J359" s="68">
        <f>J360</f>
        <v>0</v>
      </c>
      <c r="K359" s="152">
        <f>K360</f>
        <v>3137.29</v>
      </c>
    </row>
    <row r="360" spans="1:11" ht="31.5">
      <c r="A360" s="3" t="s">
        <v>46</v>
      </c>
      <c r="B360" s="63" t="s">
        <v>284</v>
      </c>
      <c r="C360" s="63" t="s">
        <v>214</v>
      </c>
      <c r="D360" s="40" t="s">
        <v>215</v>
      </c>
      <c r="E360" s="4" t="s">
        <v>309</v>
      </c>
      <c r="F360" s="4"/>
      <c r="G360" s="69">
        <f>G361+G362+G363</f>
        <v>3137.29</v>
      </c>
      <c r="H360" s="69">
        <f>H361+H362+H363</f>
        <v>0</v>
      </c>
      <c r="I360" s="69">
        <f>I361+I362+I363</f>
        <v>0</v>
      </c>
      <c r="J360" s="69">
        <f>J361+J362+J363</f>
        <v>0</v>
      </c>
      <c r="K360" s="153">
        <f>K361+K362+K363</f>
        <v>3137.29</v>
      </c>
    </row>
    <row r="361" spans="1:11" ht="78.75" customHeight="1">
      <c r="A361" s="3" t="s">
        <v>13</v>
      </c>
      <c r="B361" s="63" t="s">
        <v>284</v>
      </c>
      <c r="C361" s="63" t="s">
        <v>214</v>
      </c>
      <c r="D361" s="40" t="s">
        <v>215</v>
      </c>
      <c r="E361" s="4" t="s">
        <v>309</v>
      </c>
      <c r="F361" s="4" t="s">
        <v>14</v>
      </c>
      <c r="G361" s="69">
        <v>2461.29</v>
      </c>
      <c r="H361" s="69"/>
      <c r="I361" s="69"/>
      <c r="J361" s="69">
        <v>137</v>
      </c>
      <c r="K361" s="153">
        <f>G361+J361</f>
        <v>2598.29</v>
      </c>
    </row>
    <row r="362" spans="1:11" ht="31.5">
      <c r="A362" s="3" t="s">
        <v>15</v>
      </c>
      <c r="B362" s="63" t="s">
        <v>284</v>
      </c>
      <c r="C362" s="63" t="s">
        <v>214</v>
      </c>
      <c r="D362" s="40" t="s">
        <v>215</v>
      </c>
      <c r="E362" s="4" t="s">
        <v>309</v>
      </c>
      <c r="F362" s="4" t="s">
        <v>16</v>
      </c>
      <c r="G362" s="69">
        <v>654</v>
      </c>
      <c r="H362" s="69"/>
      <c r="I362" s="69"/>
      <c r="J362" s="69">
        <v>-137</v>
      </c>
      <c r="K362" s="153">
        <f>G362+J362</f>
        <v>517</v>
      </c>
    </row>
    <row r="363" spans="1:11" ht="15.75">
      <c r="A363" s="3" t="s">
        <v>48</v>
      </c>
      <c r="B363" s="63" t="s">
        <v>284</v>
      </c>
      <c r="C363" s="63" t="s">
        <v>214</v>
      </c>
      <c r="D363" s="40" t="s">
        <v>215</v>
      </c>
      <c r="E363" s="4" t="s">
        <v>309</v>
      </c>
      <c r="F363" s="4" t="s">
        <v>17</v>
      </c>
      <c r="G363" s="69">
        <v>22</v>
      </c>
      <c r="H363" s="69"/>
      <c r="I363" s="69"/>
      <c r="J363" s="69"/>
      <c r="K363" s="153">
        <v>22</v>
      </c>
    </row>
    <row r="364" spans="1:11" ht="63">
      <c r="A364" s="14" t="s">
        <v>294</v>
      </c>
      <c r="B364" s="39" t="s">
        <v>284</v>
      </c>
      <c r="C364" s="39" t="s">
        <v>214</v>
      </c>
      <c r="D364" s="43" t="s">
        <v>215</v>
      </c>
      <c r="E364" s="15" t="s">
        <v>502</v>
      </c>
      <c r="F364" s="15"/>
      <c r="G364" s="69">
        <f aca="true" t="shared" si="49" ref="G364:K365">G365</f>
        <v>2630</v>
      </c>
      <c r="H364" s="69">
        <f t="shared" si="49"/>
        <v>0</v>
      </c>
      <c r="I364" s="69">
        <f t="shared" si="49"/>
        <v>0</v>
      </c>
      <c r="J364" s="69">
        <f t="shared" si="49"/>
        <v>0</v>
      </c>
      <c r="K364" s="153">
        <f t="shared" si="49"/>
        <v>2630</v>
      </c>
    </row>
    <row r="365" spans="1:11" ht="36.75" customHeight="1">
      <c r="A365" s="14" t="s">
        <v>473</v>
      </c>
      <c r="B365" s="39" t="s">
        <v>284</v>
      </c>
      <c r="C365" s="39" t="s">
        <v>214</v>
      </c>
      <c r="D365" s="43" t="s">
        <v>215</v>
      </c>
      <c r="E365" s="15" t="s">
        <v>310</v>
      </c>
      <c r="F365" s="15"/>
      <c r="G365" s="69">
        <f t="shared" si="49"/>
        <v>2630</v>
      </c>
      <c r="H365" s="69">
        <f t="shared" si="49"/>
        <v>0</v>
      </c>
      <c r="I365" s="69">
        <f t="shared" si="49"/>
        <v>0</v>
      </c>
      <c r="J365" s="69">
        <f t="shared" si="49"/>
        <v>0</v>
      </c>
      <c r="K365" s="153">
        <f t="shared" si="49"/>
        <v>2630</v>
      </c>
    </row>
    <row r="366" spans="1:11" ht="81.75" customHeight="1">
      <c r="A366" s="3" t="s">
        <v>13</v>
      </c>
      <c r="B366" s="40" t="s">
        <v>284</v>
      </c>
      <c r="C366" s="40" t="s">
        <v>214</v>
      </c>
      <c r="D366" s="40" t="s">
        <v>215</v>
      </c>
      <c r="E366" s="4" t="s">
        <v>310</v>
      </c>
      <c r="F366" s="4" t="s">
        <v>14</v>
      </c>
      <c r="G366" s="69">
        <v>2630</v>
      </c>
      <c r="H366" s="69"/>
      <c r="I366" s="69"/>
      <c r="J366" s="69"/>
      <c r="K366" s="153">
        <v>2630</v>
      </c>
    </row>
    <row r="367" spans="1:11" ht="59.25" customHeight="1">
      <c r="A367" s="10" t="s">
        <v>503</v>
      </c>
      <c r="B367" s="39" t="s">
        <v>284</v>
      </c>
      <c r="C367" s="39" t="s">
        <v>214</v>
      </c>
      <c r="D367" s="43" t="s">
        <v>215</v>
      </c>
      <c r="E367" s="9" t="s">
        <v>505</v>
      </c>
      <c r="F367" s="9"/>
      <c r="G367" s="70"/>
      <c r="H367" s="70"/>
      <c r="I367" s="70"/>
      <c r="J367" s="70">
        <f>J368</f>
        <v>350</v>
      </c>
      <c r="K367" s="157">
        <f>K368</f>
        <v>350</v>
      </c>
    </row>
    <row r="368" spans="1:11" s="62" customFormat="1" ht="42.75" customHeight="1">
      <c r="A368" s="14" t="s">
        <v>504</v>
      </c>
      <c r="B368" s="39" t="s">
        <v>284</v>
      </c>
      <c r="C368" s="39" t="s">
        <v>214</v>
      </c>
      <c r="D368" s="39" t="s">
        <v>215</v>
      </c>
      <c r="E368" s="15" t="s">
        <v>506</v>
      </c>
      <c r="F368" s="15"/>
      <c r="G368" s="68"/>
      <c r="H368" s="68"/>
      <c r="I368" s="68"/>
      <c r="J368" s="68">
        <f>J369</f>
        <v>350</v>
      </c>
      <c r="K368" s="152">
        <f>K369</f>
        <v>350</v>
      </c>
    </row>
    <row r="369" spans="1:11" s="2" customFormat="1" ht="40.5" customHeight="1">
      <c r="A369" s="3" t="s">
        <v>15</v>
      </c>
      <c r="B369" s="63" t="s">
        <v>284</v>
      </c>
      <c r="C369" s="63" t="s">
        <v>214</v>
      </c>
      <c r="D369" s="40" t="s">
        <v>215</v>
      </c>
      <c r="E369" s="4" t="s">
        <v>506</v>
      </c>
      <c r="F369" s="4" t="s">
        <v>16</v>
      </c>
      <c r="G369" s="69"/>
      <c r="H369" s="69"/>
      <c r="I369" s="69"/>
      <c r="J369" s="69">
        <v>350</v>
      </c>
      <c r="K369" s="153">
        <f>J369</f>
        <v>350</v>
      </c>
    </row>
    <row r="370" spans="1:11" s="110" customFormat="1" ht="23.25" customHeight="1">
      <c r="A370" s="92" t="s">
        <v>368</v>
      </c>
      <c r="B370" s="93" t="s">
        <v>284</v>
      </c>
      <c r="C370" s="93" t="s">
        <v>254</v>
      </c>
      <c r="D370" s="94"/>
      <c r="E370" s="95"/>
      <c r="F370" s="95"/>
      <c r="G370" s="97">
        <f aca="true" t="shared" si="50" ref="G370:K373">G371</f>
        <v>2468</v>
      </c>
      <c r="H370" s="97">
        <f t="shared" si="50"/>
        <v>0</v>
      </c>
      <c r="I370" s="97">
        <f t="shared" si="50"/>
        <v>-226.2</v>
      </c>
      <c r="J370" s="97">
        <f t="shared" si="50"/>
        <v>0</v>
      </c>
      <c r="K370" s="171">
        <f>K371</f>
        <v>2241.8</v>
      </c>
    </row>
    <row r="371" spans="1:11" ht="27.75" customHeight="1">
      <c r="A371" s="10" t="s">
        <v>255</v>
      </c>
      <c r="B371" s="39" t="s">
        <v>284</v>
      </c>
      <c r="C371" s="39" t="s">
        <v>254</v>
      </c>
      <c r="D371" s="43" t="s">
        <v>210</v>
      </c>
      <c r="E371" s="9"/>
      <c r="F371" s="9"/>
      <c r="G371" s="67">
        <f t="shared" si="50"/>
        <v>2468</v>
      </c>
      <c r="H371" s="67">
        <f t="shared" si="50"/>
        <v>0</v>
      </c>
      <c r="I371" s="67">
        <f t="shared" si="50"/>
        <v>-226.2</v>
      </c>
      <c r="J371" s="67">
        <f t="shared" si="50"/>
        <v>0</v>
      </c>
      <c r="K371" s="151">
        <f t="shared" si="50"/>
        <v>2241.8</v>
      </c>
    </row>
    <row r="372" spans="1:11" ht="57" customHeight="1">
      <c r="A372" s="10" t="s">
        <v>311</v>
      </c>
      <c r="B372" s="39" t="s">
        <v>284</v>
      </c>
      <c r="C372" s="39" t="s">
        <v>254</v>
      </c>
      <c r="D372" s="43" t="s">
        <v>210</v>
      </c>
      <c r="E372" s="9" t="s">
        <v>297</v>
      </c>
      <c r="F372" s="9"/>
      <c r="G372" s="67">
        <f t="shared" si="50"/>
        <v>2468</v>
      </c>
      <c r="H372" s="67">
        <f t="shared" si="50"/>
        <v>0</v>
      </c>
      <c r="I372" s="67">
        <f t="shared" si="50"/>
        <v>-226.2</v>
      </c>
      <c r="J372" s="67">
        <f t="shared" si="50"/>
        <v>0</v>
      </c>
      <c r="K372" s="151">
        <f t="shared" si="50"/>
        <v>2241.8</v>
      </c>
    </row>
    <row r="373" spans="1:11" ht="30.75" customHeight="1">
      <c r="A373" s="10" t="s">
        <v>288</v>
      </c>
      <c r="B373" s="39" t="s">
        <v>284</v>
      </c>
      <c r="C373" s="39" t="s">
        <v>254</v>
      </c>
      <c r="D373" s="43" t="s">
        <v>210</v>
      </c>
      <c r="E373" s="9" t="s">
        <v>304</v>
      </c>
      <c r="F373" s="9"/>
      <c r="G373" s="67">
        <f t="shared" si="50"/>
        <v>2468</v>
      </c>
      <c r="H373" s="67">
        <f t="shared" si="50"/>
        <v>0</v>
      </c>
      <c r="I373" s="67">
        <f t="shared" si="50"/>
        <v>-226.2</v>
      </c>
      <c r="J373" s="67">
        <f t="shared" si="50"/>
        <v>0</v>
      </c>
      <c r="K373" s="151">
        <f t="shared" si="50"/>
        <v>2241.8</v>
      </c>
    </row>
    <row r="374" spans="1:11" ht="42.75" customHeight="1">
      <c r="A374" s="14" t="s">
        <v>289</v>
      </c>
      <c r="B374" s="39" t="s">
        <v>284</v>
      </c>
      <c r="C374" s="39" t="s">
        <v>254</v>
      </c>
      <c r="D374" s="43" t="s">
        <v>210</v>
      </c>
      <c r="E374" s="15" t="s">
        <v>305</v>
      </c>
      <c r="F374" s="15"/>
      <c r="G374" s="71">
        <f>G375+G377</f>
        <v>2468</v>
      </c>
      <c r="H374" s="71">
        <f>H375+H377</f>
        <v>0</v>
      </c>
      <c r="I374" s="71">
        <f>I375+I377</f>
        <v>-226.2</v>
      </c>
      <c r="J374" s="71">
        <f>J375+J377</f>
        <v>0</v>
      </c>
      <c r="K374" s="155">
        <f>K375+K377</f>
        <v>2241.8</v>
      </c>
    </row>
    <row r="375" spans="1:11" ht="81.75" customHeight="1">
      <c r="A375" s="3" t="s">
        <v>290</v>
      </c>
      <c r="B375" s="63" t="s">
        <v>284</v>
      </c>
      <c r="C375" s="63" t="s">
        <v>254</v>
      </c>
      <c r="D375" s="40" t="s">
        <v>210</v>
      </c>
      <c r="E375" s="4" t="s">
        <v>305</v>
      </c>
      <c r="F375" s="4"/>
      <c r="G375" s="79">
        <f>G376</f>
        <v>168</v>
      </c>
      <c r="H375" s="79">
        <f>H376</f>
        <v>0</v>
      </c>
      <c r="I375" s="79">
        <f>I376</f>
        <v>0</v>
      </c>
      <c r="J375" s="79">
        <f>J376</f>
        <v>-168</v>
      </c>
      <c r="K375" s="168">
        <f>K376</f>
        <v>0</v>
      </c>
    </row>
    <row r="376" spans="1:11" ht="30" customHeight="1">
      <c r="A376" s="3" t="s">
        <v>21</v>
      </c>
      <c r="B376" s="40" t="s">
        <v>284</v>
      </c>
      <c r="C376" s="40" t="s">
        <v>254</v>
      </c>
      <c r="D376" s="40" t="s">
        <v>210</v>
      </c>
      <c r="E376" s="4" t="s">
        <v>305</v>
      </c>
      <c r="F376" s="4" t="s">
        <v>22</v>
      </c>
      <c r="G376" s="71">
        <v>168</v>
      </c>
      <c r="H376" s="71"/>
      <c r="I376" s="71"/>
      <c r="J376" s="71">
        <v>-168</v>
      </c>
      <c r="K376" s="155">
        <f>G376+J376</f>
        <v>0</v>
      </c>
    </row>
    <row r="377" spans="1:11" ht="94.5">
      <c r="A377" s="14" t="s">
        <v>475</v>
      </c>
      <c r="B377" s="39" t="s">
        <v>284</v>
      </c>
      <c r="C377" s="39" t="s">
        <v>254</v>
      </c>
      <c r="D377" s="43" t="s">
        <v>210</v>
      </c>
      <c r="E377" s="15" t="s">
        <v>305</v>
      </c>
      <c r="F377" s="15"/>
      <c r="G377" s="71">
        <f>G378</f>
        <v>2300</v>
      </c>
      <c r="H377" s="71">
        <f>H378</f>
        <v>0</v>
      </c>
      <c r="I377" s="71">
        <f>I378</f>
        <v>-226.2</v>
      </c>
      <c r="J377" s="71">
        <f>J378</f>
        <v>168</v>
      </c>
      <c r="K377" s="155">
        <f>K378</f>
        <v>2241.8</v>
      </c>
    </row>
    <row r="378" spans="1:11" ht="31.5">
      <c r="A378" s="3" t="s">
        <v>21</v>
      </c>
      <c r="B378" s="40" t="s">
        <v>284</v>
      </c>
      <c r="C378" s="40" t="s">
        <v>254</v>
      </c>
      <c r="D378" s="40" t="s">
        <v>210</v>
      </c>
      <c r="E378" s="4" t="s">
        <v>305</v>
      </c>
      <c r="F378" s="4" t="s">
        <v>22</v>
      </c>
      <c r="G378" s="71">
        <v>2300</v>
      </c>
      <c r="H378" s="71"/>
      <c r="I378" s="71">
        <v>-226.2</v>
      </c>
      <c r="J378" s="71">
        <v>168</v>
      </c>
      <c r="K378" s="155">
        <f>G378+J378+I378</f>
        <v>2241.8</v>
      </c>
    </row>
    <row r="379" spans="1:11" s="81" customFormat="1" ht="47.25">
      <c r="A379" s="106" t="s">
        <v>319</v>
      </c>
      <c r="B379" s="107" t="s">
        <v>318</v>
      </c>
      <c r="C379" s="107"/>
      <c r="D379" s="107"/>
      <c r="E379" s="108"/>
      <c r="F379" s="108"/>
      <c r="G379" s="109">
        <f>G380+G441</f>
        <v>423023.97</v>
      </c>
      <c r="H379" s="109">
        <f>H380+H441</f>
        <v>0</v>
      </c>
      <c r="I379" s="109">
        <f>I380+I441</f>
        <v>3954.04</v>
      </c>
      <c r="J379" s="109">
        <f>J380+J441</f>
        <v>0</v>
      </c>
      <c r="K379" s="148">
        <f>K380+K441</f>
        <v>426978.01</v>
      </c>
    </row>
    <row r="380" spans="1:11" s="2" customFormat="1" ht="24.75" customHeight="1">
      <c r="A380" s="10" t="s">
        <v>317</v>
      </c>
      <c r="B380" s="43" t="s">
        <v>318</v>
      </c>
      <c r="C380" s="43" t="s">
        <v>247</v>
      </c>
      <c r="D380" s="43"/>
      <c r="E380" s="9"/>
      <c r="F380" s="9"/>
      <c r="G380" s="69">
        <f>G381+G391+G412+G421+G427</f>
        <v>422323.97</v>
      </c>
      <c r="H380" s="69">
        <f>H381+H391+H412+H421+H427</f>
        <v>0</v>
      </c>
      <c r="I380" s="69">
        <f>I381+I391+I412+I421+I427</f>
        <v>3954.04</v>
      </c>
      <c r="J380" s="69">
        <f>J381+J391+J412+J421+J427</f>
        <v>0</v>
      </c>
      <c r="K380" s="153">
        <f>K381+K391+K412+K421+K427</f>
        <v>426278.01</v>
      </c>
    </row>
    <row r="381" spans="1:11" s="87" customFormat="1" ht="19.5" customHeight="1">
      <c r="A381" s="111" t="s">
        <v>320</v>
      </c>
      <c r="B381" s="80" t="s">
        <v>318</v>
      </c>
      <c r="C381" s="80" t="s">
        <v>247</v>
      </c>
      <c r="D381" s="45" t="s">
        <v>206</v>
      </c>
      <c r="E381" s="84"/>
      <c r="F381" s="84"/>
      <c r="G381" s="112">
        <f aca="true" t="shared" si="51" ref="G381:K382">G382</f>
        <v>148888.86000000002</v>
      </c>
      <c r="H381" s="112">
        <f t="shared" si="51"/>
        <v>0</v>
      </c>
      <c r="I381" s="112">
        <f t="shared" si="51"/>
        <v>0</v>
      </c>
      <c r="J381" s="112">
        <f t="shared" si="51"/>
        <v>0</v>
      </c>
      <c r="K381" s="172">
        <f t="shared" si="51"/>
        <v>148888.86000000002</v>
      </c>
    </row>
    <row r="382" spans="1:11" ht="31.5">
      <c r="A382" s="13" t="s">
        <v>321</v>
      </c>
      <c r="B382" s="39" t="s">
        <v>318</v>
      </c>
      <c r="C382" s="39" t="s">
        <v>247</v>
      </c>
      <c r="D382" s="43" t="s">
        <v>206</v>
      </c>
      <c r="E382" s="24" t="s">
        <v>325</v>
      </c>
      <c r="F382" s="24"/>
      <c r="G382" s="69">
        <f t="shared" si="51"/>
        <v>148888.86000000002</v>
      </c>
      <c r="H382" s="69">
        <f t="shared" si="51"/>
        <v>0</v>
      </c>
      <c r="I382" s="69">
        <f t="shared" si="51"/>
        <v>0</v>
      </c>
      <c r="J382" s="69">
        <f t="shared" si="51"/>
        <v>0</v>
      </c>
      <c r="K382" s="153">
        <f t="shared" si="51"/>
        <v>148888.86000000002</v>
      </c>
    </row>
    <row r="383" spans="1:11" ht="35.25" customHeight="1">
      <c r="A383" s="16" t="s">
        <v>392</v>
      </c>
      <c r="B383" s="39" t="s">
        <v>318</v>
      </c>
      <c r="C383" s="39" t="s">
        <v>247</v>
      </c>
      <c r="D383" s="43" t="s">
        <v>206</v>
      </c>
      <c r="E383" s="17" t="s">
        <v>326</v>
      </c>
      <c r="F383" s="17"/>
      <c r="G383" s="69">
        <f>G384+G387+G389</f>
        <v>148888.86000000002</v>
      </c>
      <c r="H383" s="69">
        <f>H384+H387+H389</f>
        <v>0</v>
      </c>
      <c r="I383" s="69">
        <f>I384+I387+I389</f>
        <v>0</v>
      </c>
      <c r="J383" s="69">
        <f>J384+J387+J389</f>
        <v>0</v>
      </c>
      <c r="K383" s="153">
        <f>K384+K387+K389</f>
        <v>148888.86000000002</v>
      </c>
    </row>
    <row r="384" spans="1:11" s="62" customFormat="1" ht="76.5" customHeight="1">
      <c r="A384" s="14" t="s">
        <v>322</v>
      </c>
      <c r="B384" s="39" t="s">
        <v>318</v>
      </c>
      <c r="C384" s="39" t="s">
        <v>247</v>
      </c>
      <c r="D384" s="39" t="s">
        <v>206</v>
      </c>
      <c r="E384" s="15" t="s">
        <v>446</v>
      </c>
      <c r="F384" s="15"/>
      <c r="G384" s="68">
        <f aca="true" t="shared" si="52" ref="G384:K385">G385</f>
        <v>55064.4</v>
      </c>
      <c r="H384" s="68">
        <f t="shared" si="52"/>
        <v>0</v>
      </c>
      <c r="I384" s="68">
        <f t="shared" si="52"/>
        <v>0</v>
      </c>
      <c r="J384" s="68">
        <f t="shared" si="52"/>
        <v>0</v>
      </c>
      <c r="K384" s="152">
        <f t="shared" si="52"/>
        <v>55064.4</v>
      </c>
    </row>
    <row r="385" spans="1:11" s="2" customFormat="1" ht="60.75" customHeight="1">
      <c r="A385" s="3" t="s">
        <v>323</v>
      </c>
      <c r="B385" s="40" t="s">
        <v>318</v>
      </c>
      <c r="C385" s="40" t="s">
        <v>247</v>
      </c>
      <c r="D385" s="40" t="s">
        <v>206</v>
      </c>
      <c r="E385" s="4" t="s">
        <v>327</v>
      </c>
      <c r="F385" s="4"/>
      <c r="G385" s="69">
        <f t="shared" si="52"/>
        <v>55064.4</v>
      </c>
      <c r="H385" s="69">
        <f t="shared" si="52"/>
        <v>0</v>
      </c>
      <c r="I385" s="69">
        <f t="shared" si="52"/>
        <v>0</v>
      </c>
      <c r="J385" s="69">
        <f t="shared" si="52"/>
        <v>0</v>
      </c>
      <c r="K385" s="153">
        <f t="shared" si="52"/>
        <v>55064.4</v>
      </c>
    </row>
    <row r="386" spans="1:11" s="2" customFormat="1" ht="62.25" customHeight="1">
      <c r="A386" s="3" t="s">
        <v>53</v>
      </c>
      <c r="B386" s="40" t="s">
        <v>318</v>
      </c>
      <c r="C386" s="40" t="s">
        <v>247</v>
      </c>
      <c r="D386" s="40" t="s">
        <v>206</v>
      </c>
      <c r="E386" s="4" t="s">
        <v>327</v>
      </c>
      <c r="F386" s="4" t="s">
        <v>12</v>
      </c>
      <c r="G386" s="69">
        <f>53708.9+1355.5</f>
        <v>55064.4</v>
      </c>
      <c r="H386" s="69"/>
      <c r="I386" s="69"/>
      <c r="J386" s="69"/>
      <c r="K386" s="153">
        <f>G386+J386</f>
        <v>55064.4</v>
      </c>
    </row>
    <row r="387" spans="1:11" s="62" customFormat="1" ht="81.75" customHeight="1" hidden="1">
      <c r="A387" s="29" t="s">
        <v>324</v>
      </c>
      <c r="B387" s="39" t="s">
        <v>318</v>
      </c>
      <c r="C387" s="39" t="s">
        <v>247</v>
      </c>
      <c r="D387" s="39" t="s">
        <v>206</v>
      </c>
      <c r="E387" s="15" t="s">
        <v>328</v>
      </c>
      <c r="F387" s="15"/>
      <c r="G387" s="68">
        <f>G388</f>
        <v>0</v>
      </c>
      <c r="H387" s="68">
        <f>H388</f>
        <v>0</v>
      </c>
      <c r="I387" s="68">
        <f>I388</f>
        <v>0</v>
      </c>
      <c r="J387" s="68">
        <f>J388</f>
        <v>0</v>
      </c>
      <c r="K387" s="152">
        <f>K388</f>
        <v>0</v>
      </c>
    </row>
    <row r="388" spans="1:11" s="2" customFormat="1" ht="47.25" hidden="1">
      <c r="A388" s="3" t="s">
        <v>53</v>
      </c>
      <c r="B388" s="40" t="s">
        <v>318</v>
      </c>
      <c r="C388" s="40" t="s">
        <v>247</v>
      </c>
      <c r="D388" s="40" t="s">
        <v>206</v>
      </c>
      <c r="E388" s="4" t="s">
        <v>328</v>
      </c>
      <c r="F388" s="4" t="s">
        <v>12</v>
      </c>
      <c r="G388" s="69">
        <v>0</v>
      </c>
      <c r="H388" s="69">
        <v>0</v>
      </c>
      <c r="I388" s="69">
        <v>0</v>
      </c>
      <c r="J388" s="69">
        <v>0</v>
      </c>
      <c r="K388" s="153">
        <v>0</v>
      </c>
    </row>
    <row r="389" spans="1:11" s="62" customFormat="1" ht="80.25" customHeight="1">
      <c r="A389" s="14" t="s">
        <v>476</v>
      </c>
      <c r="B389" s="39" t="s">
        <v>318</v>
      </c>
      <c r="C389" s="39" t="s">
        <v>247</v>
      </c>
      <c r="D389" s="39" t="s">
        <v>206</v>
      </c>
      <c r="E389" s="15" t="s">
        <v>329</v>
      </c>
      <c r="F389" s="15"/>
      <c r="G389" s="68">
        <f>G390</f>
        <v>93824.46</v>
      </c>
      <c r="H389" s="68">
        <f>H390</f>
        <v>0</v>
      </c>
      <c r="I389" s="68">
        <f>I390</f>
        <v>0</v>
      </c>
      <c r="J389" s="68">
        <f>J390</f>
        <v>0</v>
      </c>
      <c r="K389" s="152">
        <f>K390</f>
        <v>93824.46</v>
      </c>
    </row>
    <row r="390" spans="1:11" s="2" customFormat="1" ht="50.25" customHeight="1">
      <c r="A390" s="3" t="s">
        <v>53</v>
      </c>
      <c r="B390" s="40" t="s">
        <v>318</v>
      </c>
      <c r="C390" s="40" t="s">
        <v>247</v>
      </c>
      <c r="D390" s="40" t="s">
        <v>206</v>
      </c>
      <c r="E390" s="4" t="s">
        <v>329</v>
      </c>
      <c r="F390" s="4" t="s">
        <v>12</v>
      </c>
      <c r="G390" s="69">
        <v>93824.46</v>
      </c>
      <c r="H390" s="69"/>
      <c r="I390" s="69"/>
      <c r="J390" s="69"/>
      <c r="K390" s="153">
        <f>G390+I390</f>
        <v>93824.46</v>
      </c>
    </row>
    <row r="391" spans="1:11" s="87" customFormat="1" ht="15.75">
      <c r="A391" s="47" t="s">
        <v>330</v>
      </c>
      <c r="B391" s="45" t="s">
        <v>318</v>
      </c>
      <c r="C391" s="45" t="s">
        <v>247</v>
      </c>
      <c r="D391" s="45" t="s">
        <v>207</v>
      </c>
      <c r="E391" s="49"/>
      <c r="F391" s="49"/>
      <c r="G391" s="112">
        <f>G392</f>
        <v>219254.88</v>
      </c>
      <c r="H391" s="112">
        <f>H392</f>
        <v>0</v>
      </c>
      <c r="I391" s="112">
        <f>I392</f>
        <v>3954.04</v>
      </c>
      <c r="J391" s="112">
        <f>J392</f>
        <v>-0.03</v>
      </c>
      <c r="K391" s="172">
        <f>K392</f>
        <v>223208.88999999998</v>
      </c>
    </row>
    <row r="392" spans="1:11" s="61" customFormat="1" ht="32.25" customHeight="1">
      <c r="A392" s="13" t="s">
        <v>321</v>
      </c>
      <c r="B392" s="39" t="s">
        <v>318</v>
      </c>
      <c r="C392" s="39" t="s">
        <v>247</v>
      </c>
      <c r="D392" s="43" t="s">
        <v>207</v>
      </c>
      <c r="E392" s="24" t="s">
        <v>325</v>
      </c>
      <c r="F392" s="15"/>
      <c r="G392" s="70">
        <f>G393+G403</f>
        <v>219254.88</v>
      </c>
      <c r="H392" s="70">
        <f>H393+H403</f>
        <v>0</v>
      </c>
      <c r="I392" s="70">
        <f>I393+I403</f>
        <v>3954.04</v>
      </c>
      <c r="J392" s="70">
        <f>J393+J403</f>
        <v>-0.03</v>
      </c>
      <c r="K392" s="157">
        <f>K393+K403</f>
        <v>223208.88999999998</v>
      </c>
    </row>
    <row r="393" spans="1:11" s="61" customFormat="1" ht="51.75" customHeight="1">
      <c r="A393" s="10" t="s">
        <v>331</v>
      </c>
      <c r="B393" s="39" t="s">
        <v>318</v>
      </c>
      <c r="C393" s="39" t="s">
        <v>247</v>
      </c>
      <c r="D393" s="43" t="s">
        <v>207</v>
      </c>
      <c r="E393" s="9" t="s">
        <v>334</v>
      </c>
      <c r="F393" s="9"/>
      <c r="G393" s="70">
        <f>G394+G397</f>
        <v>205180.19</v>
      </c>
      <c r="H393" s="70">
        <f>H394+H397</f>
        <v>0</v>
      </c>
      <c r="I393" s="70">
        <f>I394+I397+I399+I401</f>
        <v>3954.04</v>
      </c>
      <c r="J393" s="70">
        <f>J394+J397</f>
        <v>-0.03</v>
      </c>
      <c r="K393" s="157">
        <f>K394+K397+K399+K401</f>
        <v>209134.19999999998</v>
      </c>
    </row>
    <row r="394" spans="1:11" s="62" customFormat="1" ht="66.75" customHeight="1">
      <c r="A394" s="20" t="s">
        <v>332</v>
      </c>
      <c r="B394" s="39" t="s">
        <v>318</v>
      </c>
      <c r="C394" s="39" t="s">
        <v>247</v>
      </c>
      <c r="D394" s="39" t="s">
        <v>207</v>
      </c>
      <c r="E394" s="19" t="s">
        <v>447</v>
      </c>
      <c r="F394" s="15"/>
      <c r="G394" s="68">
        <f aca="true" t="shared" si="53" ref="G394:K395">G395</f>
        <v>65165.67</v>
      </c>
      <c r="H394" s="68">
        <f t="shared" si="53"/>
        <v>0</v>
      </c>
      <c r="I394" s="68">
        <f t="shared" si="53"/>
        <v>0</v>
      </c>
      <c r="J394" s="68">
        <f t="shared" si="53"/>
        <v>-0.03</v>
      </c>
      <c r="K394" s="152">
        <f t="shared" si="53"/>
        <v>65165.64</v>
      </c>
    </row>
    <row r="395" spans="1:11" s="2" customFormat="1" ht="78.75" customHeight="1">
      <c r="A395" s="3" t="s">
        <v>333</v>
      </c>
      <c r="B395" s="40" t="s">
        <v>318</v>
      </c>
      <c r="C395" s="40" t="s">
        <v>247</v>
      </c>
      <c r="D395" s="40" t="s">
        <v>207</v>
      </c>
      <c r="E395" s="4" t="s">
        <v>335</v>
      </c>
      <c r="F395" s="4"/>
      <c r="G395" s="69">
        <f t="shared" si="53"/>
        <v>65165.67</v>
      </c>
      <c r="H395" s="69">
        <f t="shared" si="53"/>
        <v>0</v>
      </c>
      <c r="I395" s="69">
        <f t="shared" si="53"/>
        <v>0</v>
      </c>
      <c r="J395" s="69">
        <f t="shared" si="53"/>
        <v>-0.03</v>
      </c>
      <c r="K395" s="153">
        <f t="shared" si="53"/>
        <v>65165.64</v>
      </c>
    </row>
    <row r="396" spans="1:11" s="2" customFormat="1" ht="46.5" customHeight="1">
      <c r="A396" s="3" t="s">
        <v>53</v>
      </c>
      <c r="B396" s="40" t="s">
        <v>318</v>
      </c>
      <c r="C396" s="40" t="s">
        <v>247</v>
      </c>
      <c r="D396" s="40" t="s">
        <v>207</v>
      </c>
      <c r="E396" s="4" t="s">
        <v>335</v>
      </c>
      <c r="F396" s="4" t="s">
        <v>12</v>
      </c>
      <c r="G396" s="69">
        <f>65381.4-215.73</f>
        <v>65165.67</v>
      </c>
      <c r="H396" s="69"/>
      <c r="I396" s="69"/>
      <c r="J396" s="69">
        <v>-0.03</v>
      </c>
      <c r="K396" s="153">
        <f>G396+J396</f>
        <v>65165.64</v>
      </c>
    </row>
    <row r="397" spans="1:11" s="62" customFormat="1" ht="141.75">
      <c r="A397" s="20" t="s">
        <v>477</v>
      </c>
      <c r="B397" s="39" t="s">
        <v>318</v>
      </c>
      <c r="C397" s="39" t="s">
        <v>247</v>
      </c>
      <c r="D397" s="39" t="s">
        <v>207</v>
      </c>
      <c r="E397" s="19" t="s">
        <v>336</v>
      </c>
      <c r="F397" s="15"/>
      <c r="G397" s="68">
        <f>G398</f>
        <v>140014.52</v>
      </c>
      <c r="H397" s="68">
        <f>H398</f>
        <v>0</v>
      </c>
      <c r="I397" s="68">
        <f>I398</f>
        <v>0</v>
      </c>
      <c r="J397" s="68">
        <f>J398</f>
        <v>0</v>
      </c>
      <c r="K397" s="152">
        <f>K398</f>
        <v>140014.52</v>
      </c>
    </row>
    <row r="398" spans="1:11" s="2" customFormat="1" ht="51.75" customHeight="1">
      <c r="A398" s="3" t="s">
        <v>53</v>
      </c>
      <c r="B398" s="40" t="s">
        <v>318</v>
      </c>
      <c r="C398" s="40" t="s">
        <v>247</v>
      </c>
      <c r="D398" s="40" t="s">
        <v>207</v>
      </c>
      <c r="E398" s="4" t="s">
        <v>336</v>
      </c>
      <c r="F398" s="4" t="s">
        <v>12</v>
      </c>
      <c r="G398" s="69">
        <v>140014.52</v>
      </c>
      <c r="H398" s="69"/>
      <c r="I398" s="69"/>
      <c r="J398" s="69"/>
      <c r="K398" s="153">
        <f>G398+I398</f>
        <v>140014.52</v>
      </c>
    </row>
    <row r="399" spans="1:11" s="62" customFormat="1" ht="57.75" customHeight="1">
      <c r="A399" s="14" t="s">
        <v>481</v>
      </c>
      <c r="B399" s="39" t="s">
        <v>318</v>
      </c>
      <c r="C399" s="39" t="s">
        <v>247</v>
      </c>
      <c r="D399" s="39" t="s">
        <v>207</v>
      </c>
      <c r="E399" s="15" t="s">
        <v>483</v>
      </c>
      <c r="F399" s="15"/>
      <c r="G399" s="68"/>
      <c r="H399" s="68"/>
      <c r="I399" s="68">
        <f>I400</f>
        <v>1587.56</v>
      </c>
      <c r="J399" s="68">
        <f>J400</f>
        <v>0</v>
      </c>
      <c r="K399" s="152">
        <f>K400</f>
        <v>1587.56</v>
      </c>
    </row>
    <row r="400" spans="1:11" s="2" customFormat="1" ht="51.75" customHeight="1">
      <c r="A400" s="3" t="s">
        <v>53</v>
      </c>
      <c r="B400" s="40" t="s">
        <v>318</v>
      </c>
      <c r="C400" s="40" t="s">
        <v>247</v>
      </c>
      <c r="D400" s="40" t="s">
        <v>207</v>
      </c>
      <c r="E400" s="4" t="s">
        <v>483</v>
      </c>
      <c r="F400" s="4" t="s">
        <v>12</v>
      </c>
      <c r="G400" s="69"/>
      <c r="H400" s="69"/>
      <c r="I400" s="69">
        <v>1587.56</v>
      </c>
      <c r="J400" s="69"/>
      <c r="K400" s="153">
        <f>I400+J400</f>
        <v>1587.56</v>
      </c>
    </row>
    <row r="401" spans="1:11" s="62" customFormat="1" ht="90" customHeight="1">
      <c r="A401" s="14" t="s">
        <v>482</v>
      </c>
      <c r="B401" s="39" t="s">
        <v>318</v>
      </c>
      <c r="C401" s="39" t="s">
        <v>247</v>
      </c>
      <c r="D401" s="39" t="s">
        <v>207</v>
      </c>
      <c r="E401" s="15" t="s">
        <v>484</v>
      </c>
      <c r="F401" s="15"/>
      <c r="G401" s="68"/>
      <c r="H401" s="68"/>
      <c r="I401" s="68">
        <f>I402</f>
        <v>2366.48</v>
      </c>
      <c r="J401" s="68">
        <f>J402</f>
        <v>0</v>
      </c>
      <c r="K401" s="152">
        <f>K402</f>
        <v>2366.48</v>
      </c>
    </row>
    <row r="402" spans="1:11" s="2" customFormat="1" ht="51.75" customHeight="1">
      <c r="A402" s="3" t="s">
        <v>53</v>
      </c>
      <c r="B402" s="40" t="s">
        <v>318</v>
      </c>
      <c r="C402" s="40" t="s">
        <v>247</v>
      </c>
      <c r="D402" s="40" t="s">
        <v>207</v>
      </c>
      <c r="E402" s="4" t="s">
        <v>484</v>
      </c>
      <c r="F402" s="4" t="s">
        <v>12</v>
      </c>
      <c r="G402" s="69"/>
      <c r="H402" s="69"/>
      <c r="I402" s="69">
        <v>2366.48</v>
      </c>
      <c r="J402" s="69"/>
      <c r="K402" s="153">
        <f>I402+J402</f>
        <v>2366.48</v>
      </c>
    </row>
    <row r="403" spans="1:11" s="61" customFormat="1" ht="35.25" customHeight="1">
      <c r="A403" s="10" t="s">
        <v>50</v>
      </c>
      <c r="B403" s="43" t="s">
        <v>318</v>
      </c>
      <c r="C403" s="43" t="s">
        <v>247</v>
      </c>
      <c r="D403" s="43" t="s">
        <v>207</v>
      </c>
      <c r="E403" s="9" t="s">
        <v>84</v>
      </c>
      <c r="F403" s="9"/>
      <c r="G403" s="70">
        <f>G404+G409</f>
        <v>14074.69</v>
      </c>
      <c r="H403" s="70">
        <f>H404+H409</f>
        <v>0</v>
      </c>
      <c r="I403" s="70">
        <f>I404+I409</f>
        <v>0</v>
      </c>
      <c r="J403" s="70">
        <f>J404+J409</f>
        <v>0</v>
      </c>
      <c r="K403" s="157">
        <f>K404+K409</f>
        <v>14074.69</v>
      </c>
    </row>
    <row r="404" spans="1:11" s="62" customFormat="1" ht="36.75" customHeight="1">
      <c r="A404" s="20" t="s">
        <v>345</v>
      </c>
      <c r="B404" s="39" t="s">
        <v>318</v>
      </c>
      <c r="C404" s="39" t="s">
        <v>247</v>
      </c>
      <c r="D404" s="39" t="s">
        <v>207</v>
      </c>
      <c r="E404" s="19" t="s">
        <v>363</v>
      </c>
      <c r="F404" s="19"/>
      <c r="G404" s="68">
        <f>G405+G407</f>
        <v>10491.69</v>
      </c>
      <c r="H404" s="68">
        <f>H405+H407</f>
        <v>0</v>
      </c>
      <c r="I404" s="68">
        <f>I405+I407</f>
        <v>0</v>
      </c>
      <c r="J404" s="68">
        <f>J405+J407</f>
        <v>0</v>
      </c>
      <c r="K404" s="152">
        <f>K405+K407</f>
        <v>10491.69</v>
      </c>
    </row>
    <row r="405" spans="1:11" s="62" customFormat="1" ht="62.25" customHeight="1">
      <c r="A405" s="14" t="s">
        <v>478</v>
      </c>
      <c r="B405" s="39" t="s">
        <v>318</v>
      </c>
      <c r="C405" s="39" t="s">
        <v>247</v>
      </c>
      <c r="D405" s="39" t="s">
        <v>207</v>
      </c>
      <c r="E405" s="19" t="s">
        <v>364</v>
      </c>
      <c r="F405" s="19"/>
      <c r="G405" s="68">
        <f>G406</f>
        <v>2189.6</v>
      </c>
      <c r="H405" s="68">
        <f>H406</f>
        <v>0</v>
      </c>
      <c r="I405" s="68">
        <f>I406</f>
        <v>0</v>
      </c>
      <c r="J405" s="68">
        <f>J406</f>
        <v>0</v>
      </c>
      <c r="K405" s="152">
        <f>K406</f>
        <v>2189.6</v>
      </c>
    </row>
    <row r="406" spans="1:11" s="2" customFormat="1" ht="51.75" customHeight="1">
      <c r="A406" s="23" t="s">
        <v>53</v>
      </c>
      <c r="B406" s="40" t="s">
        <v>318</v>
      </c>
      <c r="C406" s="40" t="s">
        <v>247</v>
      </c>
      <c r="D406" s="40" t="s">
        <v>207</v>
      </c>
      <c r="E406" s="21" t="s">
        <v>364</v>
      </c>
      <c r="F406" s="21" t="s">
        <v>12</v>
      </c>
      <c r="G406" s="69">
        <v>2189.6</v>
      </c>
      <c r="H406" s="69"/>
      <c r="I406" s="69"/>
      <c r="J406" s="69"/>
      <c r="K406" s="153">
        <f>G406+J406</f>
        <v>2189.6</v>
      </c>
    </row>
    <row r="407" spans="1:11" s="62" customFormat="1" ht="65.25" customHeight="1">
      <c r="A407" s="14" t="s">
        <v>479</v>
      </c>
      <c r="B407" s="39" t="s">
        <v>318</v>
      </c>
      <c r="C407" s="39" t="s">
        <v>247</v>
      </c>
      <c r="D407" s="39" t="s">
        <v>207</v>
      </c>
      <c r="E407" s="15" t="s">
        <v>365</v>
      </c>
      <c r="F407" s="15"/>
      <c r="G407" s="68">
        <f>G408</f>
        <v>8302.09</v>
      </c>
      <c r="H407" s="68">
        <f>H408</f>
        <v>0</v>
      </c>
      <c r="I407" s="68">
        <f>I408</f>
        <v>0</v>
      </c>
      <c r="J407" s="68">
        <f>J408</f>
        <v>0</v>
      </c>
      <c r="K407" s="152">
        <f>K408</f>
        <v>8302.09</v>
      </c>
    </row>
    <row r="408" spans="1:11" s="2" customFormat="1" ht="51.75" customHeight="1">
      <c r="A408" s="23" t="s">
        <v>53</v>
      </c>
      <c r="B408" s="40" t="s">
        <v>318</v>
      </c>
      <c r="C408" s="40" t="s">
        <v>247</v>
      </c>
      <c r="D408" s="40" t="s">
        <v>207</v>
      </c>
      <c r="E408" s="21" t="s">
        <v>365</v>
      </c>
      <c r="F408" s="21" t="s">
        <v>12</v>
      </c>
      <c r="G408" s="69">
        <f>8097.88+204.21</f>
        <v>8302.09</v>
      </c>
      <c r="H408" s="69"/>
      <c r="I408" s="69"/>
      <c r="J408" s="69"/>
      <c r="K408" s="153">
        <f>G408+I408</f>
        <v>8302.09</v>
      </c>
    </row>
    <row r="409" spans="1:11" s="62" customFormat="1" ht="60.75" customHeight="1">
      <c r="A409" s="20" t="s">
        <v>346</v>
      </c>
      <c r="B409" s="39" t="s">
        <v>318</v>
      </c>
      <c r="C409" s="39" t="s">
        <v>247</v>
      </c>
      <c r="D409" s="39" t="s">
        <v>207</v>
      </c>
      <c r="E409" s="19" t="s">
        <v>366</v>
      </c>
      <c r="F409" s="19"/>
      <c r="G409" s="68">
        <f aca="true" t="shared" si="54" ref="G409:K410">G410</f>
        <v>3583</v>
      </c>
      <c r="H409" s="68">
        <f t="shared" si="54"/>
        <v>0</v>
      </c>
      <c r="I409" s="68">
        <f t="shared" si="54"/>
        <v>0</v>
      </c>
      <c r="J409" s="68">
        <f t="shared" si="54"/>
        <v>0</v>
      </c>
      <c r="K409" s="152">
        <f t="shared" si="54"/>
        <v>3583</v>
      </c>
    </row>
    <row r="410" spans="1:11" s="62" customFormat="1" ht="53.25" customHeight="1">
      <c r="A410" s="14" t="s">
        <v>480</v>
      </c>
      <c r="B410" s="39" t="s">
        <v>318</v>
      </c>
      <c r="C410" s="39" t="s">
        <v>247</v>
      </c>
      <c r="D410" s="39" t="s">
        <v>207</v>
      </c>
      <c r="E410" s="15" t="s">
        <v>367</v>
      </c>
      <c r="F410" s="15"/>
      <c r="G410" s="68">
        <f t="shared" si="54"/>
        <v>3583</v>
      </c>
      <c r="H410" s="68">
        <f t="shared" si="54"/>
        <v>0</v>
      </c>
      <c r="I410" s="68">
        <f t="shared" si="54"/>
        <v>0</v>
      </c>
      <c r="J410" s="68">
        <f t="shared" si="54"/>
        <v>0</v>
      </c>
      <c r="K410" s="152">
        <f t="shared" si="54"/>
        <v>3583</v>
      </c>
    </row>
    <row r="411" spans="1:11" s="2" customFormat="1" ht="47.25">
      <c r="A411" s="3" t="s">
        <v>53</v>
      </c>
      <c r="B411" s="40" t="s">
        <v>318</v>
      </c>
      <c r="C411" s="40" t="s">
        <v>247</v>
      </c>
      <c r="D411" s="40" t="s">
        <v>207</v>
      </c>
      <c r="E411" s="4" t="s">
        <v>367</v>
      </c>
      <c r="F411" s="4" t="s">
        <v>12</v>
      </c>
      <c r="G411" s="69">
        <v>3583</v>
      </c>
      <c r="H411" s="69"/>
      <c r="I411" s="69"/>
      <c r="J411" s="69"/>
      <c r="K411" s="153">
        <f>G411+I411</f>
        <v>3583</v>
      </c>
    </row>
    <row r="412" spans="1:11" s="91" customFormat="1" ht="24.75" customHeight="1">
      <c r="A412" s="47" t="s">
        <v>337</v>
      </c>
      <c r="B412" s="80" t="s">
        <v>318</v>
      </c>
      <c r="C412" s="80" t="s">
        <v>247</v>
      </c>
      <c r="D412" s="45" t="s">
        <v>210</v>
      </c>
      <c r="E412" s="49"/>
      <c r="F412" s="49"/>
      <c r="G412" s="66">
        <f aca="true" t="shared" si="55" ref="G412:K413">G413</f>
        <v>40441.6</v>
      </c>
      <c r="H412" s="66">
        <f t="shared" si="55"/>
        <v>0</v>
      </c>
      <c r="I412" s="66">
        <f t="shared" si="55"/>
        <v>0</v>
      </c>
      <c r="J412" s="66">
        <f t="shared" si="55"/>
        <v>0.03</v>
      </c>
      <c r="K412" s="150">
        <f t="shared" si="55"/>
        <v>40441.63</v>
      </c>
    </row>
    <row r="413" spans="1:11" ht="31.5">
      <c r="A413" s="13" t="s">
        <v>321</v>
      </c>
      <c r="B413" s="39" t="s">
        <v>318</v>
      </c>
      <c r="C413" s="39" t="s">
        <v>247</v>
      </c>
      <c r="D413" s="43" t="s">
        <v>210</v>
      </c>
      <c r="E413" s="24" t="s">
        <v>325</v>
      </c>
      <c r="F413" s="15"/>
      <c r="G413" s="70">
        <f t="shared" si="55"/>
        <v>40441.6</v>
      </c>
      <c r="H413" s="70">
        <f t="shared" si="55"/>
        <v>0</v>
      </c>
      <c r="I413" s="70">
        <f t="shared" si="55"/>
        <v>0</v>
      </c>
      <c r="J413" s="70">
        <f t="shared" si="55"/>
        <v>0.03</v>
      </c>
      <c r="K413" s="157">
        <f t="shared" si="55"/>
        <v>40441.63</v>
      </c>
    </row>
    <row r="414" spans="1:11" ht="37.5" customHeight="1">
      <c r="A414" s="10" t="s">
        <v>338</v>
      </c>
      <c r="B414" s="39" t="s">
        <v>318</v>
      </c>
      <c r="C414" s="39" t="s">
        <v>247</v>
      </c>
      <c r="D414" s="43" t="s">
        <v>210</v>
      </c>
      <c r="E414" s="9" t="s">
        <v>342</v>
      </c>
      <c r="F414" s="9"/>
      <c r="G414" s="70">
        <f>G415+G418</f>
        <v>40441.6</v>
      </c>
      <c r="H414" s="70">
        <f>H415+H418</f>
        <v>0</v>
      </c>
      <c r="I414" s="70">
        <f>I415+I418</f>
        <v>0</v>
      </c>
      <c r="J414" s="70">
        <f>J415+J418</f>
        <v>0.03</v>
      </c>
      <c r="K414" s="157">
        <f>K415+K418</f>
        <v>40441.63</v>
      </c>
    </row>
    <row r="415" spans="1:11" s="62" customFormat="1" ht="42" customHeight="1">
      <c r="A415" s="20" t="s">
        <v>339</v>
      </c>
      <c r="B415" s="39" t="s">
        <v>318</v>
      </c>
      <c r="C415" s="39" t="s">
        <v>247</v>
      </c>
      <c r="D415" s="39" t="s">
        <v>210</v>
      </c>
      <c r="E415" s="19" t="s">
        <v>450</v>
      </c>
      <c r="F415" s="19"/>
      <c r="G415" s="68">
        <f>G416</f>
        <v>39517.5</v>
      </c>
      <c r="H415" s="68">
        <f aca="true" t="shared" si="56" ref="G415:K416">H416</f>
        <v>0</v>
      </c>
      <c r="I415" s="68">
        <f t="shared" si="56"/>
        <v>0</v>
      </c>
      <c r="J415" s="68">
        <f t="shared" si="56"/>
        <v>0.03</v>
      </c>
      <c r="K415" s="152">
        <f t="shared" si="56"/>
        <v>39517.53</v>
      </c>
    </row>
    <row r="416" spans="1:11" s="2" customFormat="1" ht="63">
      <c r="A416" s="3" t="s">
        <v>340</v>
      </c>
      <c r="B416" s="40" t="s">
        <v>318</v>
      </c>
      <c r="C416" s="40" t="s">
        <v>247</v>
      </c>
      <c r="D416" s="40" t="s">
        <v>210</v>
      </c>
      <c r="E416" s="4" t="s">
        <v>343</v>
      </c>
      <c r="F416" s="4"/>
      <c r="G416" s="69">
        <f t="shared" si="56"/>
        <v>39517.5</v>
      </c>
      <c r="H416" s="69">
        <f t="shared" si="56"/>
        <v>0</v>
      </c>
      <c r="I416" s="69">
        <f t="shared" si="56"/>
        <v>0</v>
      </c>
      <c r="J416" s="69">
        <f t="shared" si="56"/>
        <v>0.03</v>
      </c>
      <c r="K416" s="153">
        <f t="shared" si="56"/>
        <v>39517.53</v>
      </c>
    </row>
    <row r="417" spans="1:11" s="2" customFormat="1" ht="51.75" customHeight="1">
      <c r="A417" s="3" t="s">
        <v>53</v>
      </c>
      <c r="B417" s="40" t="s">
        <v>318</v>
      </c>
      <c r="C417" s="40" t="s">
        <v>247</v>
      </c>
      <c r="D417" s="40" t="s">
        <v>210</v>
      </c>
      <c r="E417" s="21" t="s">
        <v>343</v>
      </c>
      <c r="F417" s="21" t="s">
        <v>12</v>
      </c>
      <c r="G417" s="69">
        <v>39517.5</v>
      </c>
      <c r="H417" s="69"/>
      <c r="I417" s="69"/>
      <c r="J417" s="69">
        <v>0.03</v>
      </c>
      <c r="K417" s="153">
        <f>G417+J417</f>
        <v>39517.53</v>
      </c>
    </row>
    <row r="418" spans="1:11" s="62" customFormat="1" ht="45" customHeight="1">
      <c r="A418" s="20" t="s">
        <v>341</v>
      </c>
      <c r="B418" s="39" t="s">
        <v>318</v>
      </c>
      <c r="C418" s="39" t="s">
        <v>247</v>
      </c>
      <c r="D418" s="39" t="s">
        <v>210</v>
      </c>
      <c r="E418" s="19" t="s">
        <v>344</v>
      </c>
      <c r="F418" s="19"/>
      <c r="G418" s="68">
        <f aca="true" t="shared" si="57" ref="G418:K419">G419</f>
        <v>924.1</v>
      </c>
      <c r="H418" s="68">
        <f t="shared" si="57"/>
        <v>0</v>
      </c>
      <c r="I418" s="68">
        <f t="shared" si="57"/>
        <v>0</v>
      </c>
      <c r="J418" s="68">
        <f t="shared" si="57"/>
        <v>0</v>
      </c>
      <c r="K418" s="152">
        <f t="shared" si="57"/>
        <v>924.1</v>
      </c>
    </row>
    <row r="419" spans="1:11" s="2" customFormat="1" ht="63">
      <c r="A419" s="3" t="s">
        <v>340</v>
      </c>
      <c r="B419" s="40" t="s">
        <v>318</v>
      </c>
      <c r="C419" s="40" t="s">
        <v>247</v>
      </c>
      <c r="D419" s="40" t="s">
        <v>210</v>
      </c>
      <c r="E419" s="21" t="s">
        <v>344</v>
      </c>
      <c r="F419" s="21"/>
      <c r="G419" s="69">
        <f t="shared" si="57"/>
        <v>924.1</v>
      </c>
      <c r="H419" s="69">
        <f t="shared" si="57"/>
        <v>0</v>
      </c>
      <c r="I419" s="69">
        <f t="shared" si="57"/>
        <v>0</v>
      </c>
      <c r="J419" s="69">
        <f t="shared" si="57"/>
        <v>0</v>
      </c>
      <c r="K419" s="153">
        <f t="shared" si="57"/>
        <v>924.1</v>
      </c>
    </row>
    <row r="420" spans="1:11" s="2" customFormat="1" ht="46.5" customHeight="1">
      <c r="A420" s="3" t="s">
        <v>53</v>
      </c>
      <c r="B420" s="40" t="s">
        <v>318</v>
      </c>
      <c r="C420" s="40" t="s">
        <v>247</v>
      </c>
      <c r="D420" s="40" t="s">
        <v>210</v>
      </c>
      <c r="E420" s="21" t="s">
        <v>344</v>
      </c>
      <c r="F420" s="21" t="s">
        <v>12</v>
      </c>
      <c r="G420" s="69">
        <v>924.1</v>
      </c>
      <c r="H420" s="69"/>
      <c r="I420" s="69"/>
      <c r="J420" s="69"/>
      <c r="K420" s="153">
        <f>G420+J420</f>
        <v>924.1</v>
      </c>
    </row>
    <row r="421" spans="1:11" s="87" customFormat="1" ht="21.75" customHeight="1">
      <c r="A421" s="47" t="s">
        <v>353</v>
      </c>
      <c r="B421" s="80" t="s">
        <v>318</v>
      </c>
      <c r="C421" s="80" t="s">
        <v>247</v>
      </c>
      <c r="D421" s="45" t="s">
        <v>247</v>
      </c>
      <c r="E421" s="84"/>
      <c r="F421" s="84"/>
      <c r="G421" s="112">
        <f aca="true" t="shared" si="58" ref="G421:K425">G422</f>
        <v>420</v>
      </c>
      <c r="H421" s="112">
        <f t="shared" si="58"/>
        <v>0</v>
      </c>
      <c r="I421" s="112">
        <f t="shared" si="58"/>
        <v>0</v>
      </c>
      <c r="J421" s="112">
        <f t="shared" si="58"/>
        <v>0</v>
      </c>
      <c r="K421" s="172">
        <f t="shared" si="58"/>
        <v>420</v>
      </c>
    </row>
    <row r="422" spans="1:11" s="61" customFormat="1" ht="39.75" customHeight="1">
      <c r="A422" s="10" t="s">
        <v>104</v>
      </c>
      <c r="B422" s="43" t="s">
        <v>318</v>
      </c>
      <c r="C422" s="43" t="s">
        <v>247</v>
      </c>
      <c r="D422" s="43" t="s">
        <v>247</v>
      </c>
      <c r="E422" s="9" t="s">
        <v>86</v>
      </c>
      <c r="F422" s="9"/>
      <c r="G422" s="70">
        <f t="shared" si="58"/>
        <v>420</v>
      </c>
      <c r="H422" s="70">
        <f t="shared" si="58"/>
        <v>0</v>
      </c>
      <c r="I422" s="70">
        <f t="shared" si="58"/>
        <v>0</v>
      </c>
      <c r="J422" s="70">
        <f t="shared" si="58"/>
        <v>0</v>
      </c>
      <c r="K422" s="157">
        <f t="shared" si="58"/>
        <v>420</v>
      </c>
    </row>
    <row r="423" spans="1:11" s="61" customFormat="1" ht="32.25" customHeight="1">
      <c r="A423" s="10" t="s">
        <v>50</v>
      </c>
      <c r="B423" s="43" t="s">
        <v>318</v>
      </c>
      <c r="C423" s="43" t="s">
        <v>247</v>
      </c>
      <c r="D423" s="43" t="s">
        <v>247</v>
      </c>
      <c r="E423" s="9" t="s">
        <v>99</v>
      </c>
      <c r="F423" s="9"/>
      <c r="G423" s="70">
        <f t="shared" si="58"/>
        <v>420</v>
      </c>
      <c r="H423" s="70">
        <f t="shared" si="58"/>
        <v>0</v>
      </c>
      <c r="I423" s="70">
        <f t="shared" si="58"/>
        <v>0</v>
      </c>
      <c r="J423" s="70">
        <f t="shared" si="58"/>
        <v>0</v>
      </c>
      <c r="K423" s="157">
        <f t="shared" si="58"/>
        <v>420</v>
      </c>
    </row>
    <row r="424" spans="1:11" s="62" customFormat="1" ht="34.5" customHeight="1">
      <c r="A424" s="114" t="s">
        <v>354</v>
      </c>
      <c r="B424" s="39" t="s">
        <v>318</v>
      </c>
      <c r="C424" s="39" t="s">
        <v>247</v>
      </c>
      <c r="D424" s="39" t="s">
        <v>247</v>
      </c>
      <c r="E424" s="15" t="s">
        <v>356</v>
      </c>
      <c r="F424" s="15"/>
      <c r="G424" s="68">
        <f t="shared" si="58"/>
        <v>420</v>
      </c>
      <c r="H424" s="68">
        <f t="shared" si="58"/>
        <v>0</v>
      </c>
      <c r="I424" s="68">
        <f t="shared" si="58"/>
        <v>0</v>
      </c>
      <c r="J424" s="68">
        <f t="shared" si="58"/>
        <v>0</v>
      </c>
      <c r="K424" s="152">
        <f t="shared" si="58"/>
        <v>420</v>
      </c>
    </row>
    <row r="425" spans="1:11" ht="39.75" customHeight="1">
      <c r="A425" s="3" t="s">
        <v>355</v>
      </c>
      <c r="B425" s="40" t="s">
        <v>318</v>
      </c>
      <c r="C425" s="40" t="s">
        <v>247</v>
      </c>
      <c r="D425" s="40" t="s">
        <v>247</v>
      </c>
      <c r="E425" s="4" t="s">
        <v>356</v>
      </c>
      <c r="F425" s="4"/>
      <c r="G425" s="69">
        <f t="shared" si="58"/>
        <v>420</v>
      </c>
      <c r="H425" s="69">
        <f t="shared" si="58"/>
        <v>0</v>
      </c>
      <c r="I425" s="69">
        <f t="shared" si="58"/>
        <v>0</v>
      </c>
      <c r="J425" s="69">
        <f t="shared" si="58"/>
        <v>0</v>
      </c>
      <c r="K425" s="153">
        <f t="shared" si="58"/>
        <v>420</v>
      </c>
    </row>
    <row r="426" spans="1:11" s="2" customFormat="1" ht="36.75" customHeight="1">
      <c r="A426" s="3" t="s">
        <v>15</v>
      </c>
      <c r="B426" s="40" t="s">
        <v>318</v>
      </c>
      <c r="C426" s="40" t="s">
        <v>247</v>
      </c>
      <c r="D426" s="40" t="s">
        <v>247</v>
      </c>
      <c r="E426" s="4" t="s">
        <v>356</v>
      </c>
      <c r="F426" s="4" t="s">
        <v>16</v>
      </c>
      <c r="G426" s="69">
        <v>420</v>
      </c>
      <c r="H426" s="69"/>
      <c r="I426" s="69"/>
      <c r="J426" s="69"/>
      <c r="K426" s="153">
        <f>G426+J426</f>
        <v>420</v>
      </c>
    </row>
    <row r="427" spans="1:11" s="87" customFormat="1" ht="21.75" customHeight="1">
      <c r="A427" s="47" t="s">
        <v>352</v>
      </c>
      <c r="B427" s="80" t="s">
        <v>318</v>
      </c>
      <c r="C427" s="80" t="s">
        <v>247</v>
      </c>
      <c r="D427" s="45" t="s">
        <v>226</v>
      </c>
      <c r="E427" s="84"/>
      <c r="F427" s="84"/>
      <c r="G427" s="112">
        <f aca="true" t="shared" si="59" ref="G427:K428">G428</f>
        <v>13318.63</v>
      </c>
      <c r="H427" s="112">
        <f t="shared" si="59"/>
        <v>0</v>
      </c>
      <c r="I427" s="112">
        <f t="shared" si="59"/>
        <v>0</v>
      </c>
      <c r="J427" s="112">
        <f t="shared" si="59"/>
        <v>0</v>
      </c>
      <c r="K427" s="172">
        <f t="shared" si="59"/>
        <v>13318.63</v>
      </c>
    </row>
    <row r="428" spans="1:11" s="61" customFormat="1" ht="39.75" customHeight="1">
      <c r="A428" s="13" t="s">
        <v>321</v>
      </c>
      <c r="B428" s="39" t="s">
        <v>318</v>
      </c>
      <c r="C428" s="39" t="s">
        <v>247</v>
      </c>
      <c r="D428" s="43" t="s">
        <v>226</v>
      </c>
      <c r="E428" s="24" t="s">
        <v>325</v>
      </c>
      <c r="F428" s="9"/>
      <c r="G428" s="70">
        <f t="shared" si="59"/>
        <v>13318.63</v>
      </c>
      <c r="H428" s="70">
        <f t="shared" si="59"/>
        <v>0</v>
      </c>
      <c r="I428" s="70">
        <f t="shared" si="59"/>
        <v>0</v>
      </c>
      <c r="J428" s="70">
        <f t="shared" si="59"/>
        <v>0</v>
      </c>
      <c r="K428" s="157">
        <f t="shared" si="59"/>
        <v>13318.63</v>
      </c>
    </row>
    <row r="429" spans="1:11" s="61" customFormat="1" ht="39.75" customHeight="1">
      <c r="A429" s="10" t="s">
        <v>50</v>
      </c>
      <c r="B429" s="39" t="s">
        <v>318</v>
      </c>
      <c r="C429" s="39" t="s">
        <v>247</v>
      </c>
      <c r="D429" s="43" t="s">
        <v>226</v>
      </c>
      <c r="E429" s="9" t="s">
        <v>84</v>
      </c>
      <c r="F429" s="9"/>
      <c r="G429" s="70">
        <f>G430+G433+G438</f>
        <v>13318.63</v>
      </c>
      <c r="H429" s="70">
        <f>H430+H433+H438</f>
        <v>0</v>
      </c>
      <c r="I429" s="70">
        <f>I430+I433+I438</f>
        <v>0</v>
      </c>
      <c r="J429" s="70">
        <f>J430+J433+J438</f>
        <v>0</v>
      </c>
      <c r="K429" s="157">
        <f>K430+K433+K438</f>
        <v>13318.63</v>
      </c>
    </row>
    <row r="430" spans="1:11" s="62" customFormat="1" ht="63">
      <c r="A430" s="14" t="s">
        <v>347</v>
      </c>
      <c r="B430" s="39" t="s">
        <v>318</v>
      </c>
      <c r="C430" s="39" t="s">
        <v>247</v>
      </c>
      <c r="D430" s="39" t="s">
        <v>226</v>
      </c>
      <c r="E430" s="15" t="s">
        <v>357</v>
      </c>
      <c r="F430" s="15"/>
      <c r="G430" s="68">
        <f aca="true" t="shared" si="60" ref="G430:K431">G431</f>
        <v>485</v>
      </c>
      <c r="H430" s="68">
        <f t="shared" si="60"/>
        <v>0</v>
      </c>
      <c r="I430" s="68">
        <f t="shared" si="60"/>
        <v>0</v>
      </c>
      <c r="J430" s="68">
        <f t="shared" si="60"/>
        <v>0</v>
      </c>
      <c r="K430" s="152">
        <f t="shared" si="60"/>
        <v>485</v>
      </c>
    </row>
    <row r="431" spans="1:11" s="2" customFormat="1" ht="15.75">
      <c r="A431" s="3" t="s">
        <v>348</v>
      </c>
      <c r="B431" s="40" t="s">
        <v>318</v>
      </c>
      <c r="C431" s="40" t="s">
        <v>247</v>
      </c>
      <c r="D431" s="40" t="s">
        <v>226</v>
      </c>
      <c r="E431" s="4" t="s">
        <v>358</v>
      </c>
      <c r="F431" s="4"/>
      <c r="G431" s="69">
        <f t="shared" si="60"/>
        <v>485</v>
      </c>
      <c r="H431" s="69">
        <f t="shared" si="60"/>
        <v>0</v>
      </c>
      <c r="I431" s="69">
        <f t="shared" si="60"/>
        <v>0</v>
      </c>
      <c r="J431" s="69">
        <f t="shared" si="60"/>
        <v>0</v>
      </c>
      <c r="K431" s="153">
        <f t="shared" si="60"/>
        <v>485</v>
      </c>
    </row>
    <row r="432" spans="1:11" s="2" customFormat="1" ht="31.5">
      <c r="A432" s="3" t="s">
        <v>15</v>
      </c>
      <c r="B432" s="40" t="s">
        <v>318</v>
      </c>
      <c r="C432" s="40" t="s">
        <v>247</v>
      </c>
      <c r="D432" s="40" t="s">
        <v>226</v>
      </c>
      <c r="E432" s="4" t="s">
        <v>358</v>
      </c>
      <c r="F432" s="4" t="s">
        <v>16</v>
      </c>
      <c r="G432" s="69">
        <v>485</v>
      </c>
      <c r="H432" s="69"/>
      <c r="I432" s="69"/>
      <c r="J432" s="69"/>
      <c r="K432" s="153">
        <f>G432+J432</f>
        <v>485</v>
      </c>
    </row>
    <row r="433" spans="1:11" s="62" customFormat="1" ht="47.25">
      <c r="A433" s="20" t="s">
        <v>349</v>
      </c>
      <c r="B433" s="39" t="s">
        <v>318</v>
      </c>
      <c r="C433" s="39" t="s">
        <v>247</v>
      </c>
      <c r="D433" s="39" t="s">
        <v>226</v>
      </c>
      <c r="E433" s="19" t="s">
        <v>359</v>
      </c>
      <c r="F433" s="19"/>
      <c r="G433" s="68">
        <f>G434</f>
        <v>9764.23</v>
      </c>
      <c r="H433" s="68">
        <f>H434</f>
        <v>0</v>
      </c>
      <c r="I433" s="68">
        <f>I434</f>
        <v>0</v>
      </c>
      <c r="J433" s="68">
        <f>J434</f>
        <v>0</v>
      </c>
      <c r="K433" s="152">
        <f>K434</f>
        <v>9764.23</v>
      </c>
    </row>
    <row r="434" spans="1:11" s="2" customFormat="1" ht="31.5">
      <c r="A434" s="3" t="s">
        <v>46</v>
      </c>
      <c r="B434" s="40" t="s">
        <v>318</v>
      </c>
      <c r="C434" s="40" t="s">
        <v>247</v>
      </c>
      <c r="D434" s="40" t="s">
        <v>226</v>
      </c>
      <c r="E434" s="4" t="s">
        <v>360</v>
      </c>
      <c r="F434" s="4"/>
      <c r="G434" s="69">
        <f>G435+G436+G437</f>
        <v>9764.23</v>
      </c>
      <c r="H434" s="69">
        <f>H435+H436+H437</f>
        <v>0</v>
      </c>
      <c r="I434" s="69">
        <f>I435+I436+I437</f>
        <v>0</v>
      </c>
      <c r="J434" s="69">
        <f>J435+J436+J437</f>
        <v>0</v>
      </c>
      <c r="K434" s="153">
        <f>K435+K436+K437</f>
        <v>9764.23</v>
      </c>
    </row>
    <row r="435" spans="1:11" s="2" customFormat="1" ht="78" customHeight="1">
      <c r="A435" s="3" t="s">
        <v>13</v>
      </c>
      <c r="B435" s="40" t="s">
        <v>318</v>
      </c>
      <c r="C435" s="40" t="s">
        <v>247</v>
      </c>
      <c r="D435" s="40" t="s">
        <v>226</v>
      </c>
      <c r="E435" s="4" t="s">
        <v>360</v>
      </c>
      <c r="F435" s="4" t="s">
        <v>14</v>
      </c>
      <c r="G435" s="69">
        <v>8755.8</v>
      </c>
      <c r="H435" s="69"/>
      <c r="I435" s="69"/>
      <c r="J435" s="69">
        <v>-55.1</v>
      </c>
      <c r="K435" s="153">
        <f>G435+J435</f>
        <v>8700.699999999999</v>
      </c>
    </row>
    <row r="436" spans="1:11" s="2" customFormat="1" ht="31.5">
      <c r="A436" s="3" t="s">
        <v>15</v>
      </c>
      <c r="B436" s="40" t="s">
        <v>318</v>
      </c>
      <c r="C436" s="40" t="s">
        <v>247</v>
      </c>
      <c r="D436" s="40" t="s">
        <v>226</v>
      </c>
      <c r="E436" s="4" t="s">
        <v>360</v>
      </c>
      <c r="F436" s="4" t="s">
        <v>16</v>
      </c>
      <c r="G436" s="69">
        <v>1004.43</v>
      </c>
      <c r="H436" s="69"/>
      <c r="I436" s="69"/>
      <c r="J436" s="69">
        <v>47.85</v>
      </c>
      <c r="K436" s="153">
        <f>G436+J436</f>
        <v>1052.28</v>
      </c>
    </row>
    <row r="437" spans="1:11" s="2" customFormat="1" ht="15.75">
      <c r="A437" s="3" t="s">
        <v>48</v>
      </c>
      <c r="B437" s="40" t="s">
        <v>318</v>
      </c>
      <c r="C437" s="40" t="s">
        <v>247</v>
      </c>
      <c r="D437" s="40" t="s">
        <v>226</v>
      </c>
      <c r="E437" s="4" t="s">
        <v>360</v>
      </c>
      <c r="F437" s="4" t="s">
        <v>17</v>
      </c>
      <c r="G437" s="69">
        <v>4</v>
      </c>
      <c r="H437" s="69"/>
      <c r="I437" s="69"/>
      <c r="J437" s="69">
        <v>7.25</v>
      </c>
      <c r="K437" s="153">
        <f>G437+J437</f>
        <v>11.25</v>
      </c>
    </row>
    <row r="438" spans="1:11" s="62" customFormat="1" ht="31.5">
      <c r="A438" s="20" t="s">
        <v>350</v>
      </c>
      <c r="B438" s="39" t="s">
        <v>318</v>
      </c>
      <c r="C438" s="39" t="s">
        <v>247</v>
      </c>
      <c r="D438" s="39" t="s">
        <v>226</v>
      </c>
      <c r="E438" s="15" t="s">
        <v>361</v>
      </c>
      <c r="F438" s="15"/>
      <c r="G438" s="68">
        <f aca="true" t="shared" si="61" ref="G438:K439">G439</f>
        <v>3069.4</v>
      </c>
      <c r="H438" s="68">
        <f t="shared" si="61"/>
        <v>0</v>
      </c>
      <c r="I438" s="68">
        <f t="shared" si="61"/>
        <v>0</v>
      </c>
      <c r="J438" s="68">
        <f t="shared" si="61"/>
        <v>0</v>
      </c>
      <c r="K438" s="152">
        <f t="shared" si="61"/>
        <v>3069.4</v>
      </c>
    </row>
    <row r="439" spans="1:11" s="62" customFormat="1" ht="31.5">
      <c r="A439" s="20" t="s">
        <v>351</v>
      </c>
      <c r="B439" s="39" t="s">
        <v>318</v>
      </c>
      <c r="C439" s="39" t="s">
        <v>247</v>
      </c>
      <c r="D439" s="39" t="s">
        <v>226</v>
      </c>
      <c r="E439" s="15" t="s">
        <v>362</v>
      </c>
      <c r="F439" s="15"/>
      <c r="G439" s="68">
        <f t="shared" si="61"/>
        <v>3069.4</v>
      </c>
      <c r="H439" s="68">
        <f t="shared" si="61"/>
        <v>0</v>
      </c>
      <c r="I439" s="68">
        <f t="shared" si="61"/>
        <v>0</v>
      </c>
      <c r="J439" s="68">
        <f t="shared" si="61"/>
        <v>0</v>
      </c>
      <c r="K439" s="152">
        <f t="shared" si="61"/>
        <v>3069.4</v>
      </c>
    </row>
    <row r="440" spans="1:11" s="2" customFormat="1" ht="47.25">
      <c r="A440" s="23" t="s">
        <v>53</v>
      </c>
      <c r="B440" s="40" t="s">
        <v>318</v>
      </c>
      <c r="C440" s="40" t="s">
        <v>247</v>
      </c>
      <c r="D440" s="40" t="s">
        <v>226</v>
      </c>
      <c r="E440" s="4" t="s">
        <v>362</v>
      </c>
      <c r="F440" s="4" t="s">
        <v>12</v>
      </c>
      <c r="G440" s="69">
        <v>3069.4</v>
      </c>
      <c r="H440" s="69"/>
      <c r="I440" s="69"/>
      <c r="J440" s="69"/>
      <c r="K440" s="153">
        <f>G440+J440</f>
        <v>3069.4</v>
      </c>
    </row>
    <row r="441" spans="1:11" ht="21.75" customHeight="1">
      <c r="A441" s="47" t="s">
        <v>261</v>
      </c>
      <c r="B441" s="80" t="s">
        <v>318</v>
      </c>
      <c r="C441" s="80" t="s">
        <v>262</v>
      </c>
      <c r="D441" s="45"/>
      <c r="E441" s="49"/>
      <c r="F441" s="46"/>
      <c r="G441" s="72">
        <f aca="true" t="shared" si="62" ref="G441:K444">G442</f>
        <v>700</v>
      </c>
      <c r="H441" s="72">
        <f t="shared" si="62"/>
        <v>0</v>
      </c>
      <c r="I441" s="72">
        <f t="shared" si="62"/>
        <v>0</v>
      </c>
      <c r="J441" s="72">
        <f t="shared" si="62"/>
        <v>0</v>
      </c>
      <c r="K441" s="156">
        <f t="shared" si="62"/>
        <v>700</v>
      </c>
    </row>
    <row r="442" spans="1:11" ht="22.5" customHeight="1">
      <c r="A442" s="10" t="s">
        <v>263</v>
      </c>
      <c r="B442" s="39" t="s">
        <v>318</v>
      </c>
      <c r="C442" s="39" t="s">
        <v>262</v>
      </c>
      <c r="D442" s="43" t="s">
        <v>207</v>
      </c>
      <c r="E442" s="22"/>
      <c r="F442" s="30"/>
      <c r="G442" s="67">
        <f t="shared" si="62"/>
        <v>700</v>
      </c>
      <c r="H442" s="67">
        <f t="shared" si="62"/>
        <v>0</v>
      </c>
      <c r="I442" s="67">
        <f t="shared" si="62"/>
        <v>0</v>
      </c>
      <c r="J442" s="67">
        <f t="shared" si="62"/>
        <v>0</v>
      </c>
      <c r="K442" s="151">
        <f t="shared" si="62"/>
        <v>700</v>
      </c>
    </row>
    <row r="443" spans="1:11" ht="39.75" customHeight="1">
      <c r="A443" s="10" t="s">
        <v>104</v>
      </c>
      <c r="B443" s="39" t="s">
        <v>318</v>
      </c>
      <c r="C443" s="39" t="s">
        <v>262</v>
      </c>
      <c r="D443" s="43" t="s">
        <v>207</v>
      </c>
      <c r="E443" s="22" t="s">
        <v>86</v>
      </c>
      <c r="F443" s="24"/>
      <c r="G443" s="65">
        <f t="shared" si="62"/>
        <v>700</v>
      </c>
      <c r="H443" s="65">
        <f t="shared" si="62"/>
        <v>0</v>
      </c>
      <c r="I443" s="65">
        <f t="shared" si="62"/>
        <v>0</v>
      </c>
      <c r="J443" s="65">
        <f t="shared" si="62"/>
        <v>0</v>
      </c>
      <c r="K443" s="149">
        <f t="shared" si="62"/>
        <v>700</v>
      </c>
    </row>
    <row r="444" spans="1:11" ht="30.75" customHeight="1">
      <c r="A444" s="14" t="s">
        <v>264</v>
      </c>
      <c r="B444" s="39" t="s">
        <v>318</v>
      </c>
      <c r="C444" s="39" t="s">
        <v>262</v>
      </c>
      <c r="D444" s="39" t="s">
        <v>207</v>
      </c>
      <c r="E444" s="15" t="s">
        <v>265</v>
      </c>
      <c r="F444" s="30"/>
      <c r="G444" s="67">
        <f t="shared" si="62"/>
        <v>700</v>
      </c>
      <c r="H444" s="67">
        <f t="shared" si="62"/>
        <v>0</v>
      </c>
      <c r="I444" s="67">
        <f t="shared" si="62"/>
        <v>0</v>
      </c>
      <c r="J444" s="67">
        <f t="shared" si="62"/>
        <v>0</v>
      </c>
      <c r="K444" s="151">
        <f t="shared" si="62"/>
        <v>700</v>
      </c>
    </row>
    <row r="445" spans="1:11" s="87" customFormat="1" ht="24" customHeight="1">
      <c r="A445" s="3" t="s">
        <v>266</v>
      </c>
      <c r="B445" s="63" t="s">
        <v>318</v>
      </c>
      <c r="C445" s="63" t="s">
        <v>262</v>
      </c>
      <c r="D445" s="40" t="s">
        <v>207</v>
      </c>
      <c r="E445" s="4" t="s">
        <v>265</v>
      </c>
      <c r="F445" s="28"/>
      <c r="G445" s="71">
        <f>G447</f>
        <v>700</v>
      </c>
      <c r="H445" s="71">
        <f>H447</f>
        <v>0</v>
      </c>
      <c r="I445" s="71">
        <f>I447</f>
        <v>0</v>
      </c>
      <c r="J445" s="71">
        <f>J446+J447</f>
        <v>0</v>
      </c>
      <c r="K445" s="155">
        <f>K446+K447</f>
        <v>700</v>
      </c>
    </row>
    <row r="446" spans="1:11" s="87" customFormat="1" ht="82.5" customHeight="1">
      <c r="A446" s="3" t="s">
        <v>13</v>
      </c>
      <c r="B446" s="63" t="s">
        <v>318</v>
      </c>
      <c r="C446" s="63" t="s">
        <v>262</v>
      </c>
      <c r="D446" s="40" t="s">
        <v>207</v>
      </c>
      <c r="E446" s="4" t="s">
        <v>265</v>
      </c>
      <c r="F446" s="28" t="s">
        <v>14</v>
      </c>
      <c r="G446" s="71"/>
      <c r="H446" s="71"/>
      <c r="I446" s="71"/>
      <c r="J446" s="71">
        <v>149.81</v>
      </c>
      <c r="K446" s="155">
        <f>J446</f>
        <v>149.81</v>
      </c>
    </row>
    <row r="447" spans="1:11" ht="39.75" customHeight="1">
      <c r="A447" s="3" t="s">
        <v>15</v>
      </c>
      <c r="B447" s="63" t="s">
        <v>318</v>
      </c>
      <c r="C447" s="63" t="s">
        <v>262</v>
      </c>
      <c r="D447" s="40" t="s">
        <v>207</v>
      </c>
      <c r="E447" s="4" t="s">
        <v>265</v>
      </c>
      <c r="F447" s="28" t="s">
        <v>16</v>
      </c>
      <c r="G447" s="71">
        <v>700</v>
      </c>
      <c r="H447" s="71"/>
      <c r="I447" s="71"/>
      <c r="J447" s="71">
        <v>-149.81</v>
      </c>
      <c r="K447" s="155">
        <f>G447+J447</f>
        <v>550.19</v>
      </c>
    </row>
    <row r="448" spans="1:11" ht="58.5" customHeight="1">
      <c r="A448" s="106" t="s">
        <v>369</v>
      </c>
      <c r="B448" s="128" t="s">
        <v>370</v>
      </c>
      <c r="C448" s="128"/>
      <c r="D448" s="107"/>
      <c r="E448" s="108"/>
      <c r="F448" s="108"/>
      <c r="G448" s="109">
        <f aca="true" t="shared" si="63" ref="G448:K449">G449</f>
        <v>25381.9</v>
      </c>
      <c r="H448" s="109">
        <f>H449+H466+H475</f>
        <v>300.78</v>
      </c>
      <c r="I448" s="109">
        <f>I449+I466+I475</f>
        <v>0</v>
      </c>
      <c r="J448" s="109">
        <f>J449+J466+J475</f>
        <v>0</v>
      </c>
      <c r="K448" s="148">
        <f>K449+K466+K475</f>
        <v>25682.68</v>
      </c>
    </row>
    <row r="449" spans="1:11" s="31" customFormat="1" ht="22.5" customHeight="1">
      <c r="A449" s="13" t="s">
        <v>205</v>
      </c>
      <c r="B449" s="39" t="s">
        <v>370</v>
      </c>
      <c r="C449" s="39" t="s">
        <v>206</v>
      </c>
      <c r="D449" s="43"/>
      <c r="E449" s="24"/>
      <c r="F449" s="30"/>
      <c r="G449" s="67">
        <f>G450</f>
        <v>25381.9</v>
      </c>
      <c r="H449" s="67">
        <f t="shared" si="63"/>
        <v>0</v>
      </c>
      <c r="I449" s="67">
        <f t="shared" si="63"/>
        <v>0</v>
      </c>
      <c r="J449" s="67">
        <f t="shared" si="63"/>
        <v>0</v>
      </c>
      <c r="K449" s="151">
        <f t="shared" si="63"/>
        <v>25381.9</v>
      </c>
    </row>
    <row r="450" spans="1:11" s="117" customFormat="1" ht="22.5" customHeight="1">
      <c r="A450" s="99" t="s">
        <v>217</v>
      </c>
      <c r="B450" s="93" t="s">
        <v>370</v>
      </c>
      <c r="C450" s="93" t="s">
        <v>206</v>
      </c>
      <c r="D450" s="94" t="s">
        <v>218</v>
      </c>
      <c r="E450" s="100"/>
      <c r="F450" s="96"/>
      <c r="G450" s="97">
        <f>G451+G459</f>
        <v>25381.9</v>
      </c>
      <c r="H450" s="97">
        <f>H451+H459</f>
        <v>0</v>
      </c>
      <c r="I450" s="97">
        <f>I451+I459</f>
        <v>0</v>
      </c>
      <c r="J450" s="97">
        <f>J451+J459</f>
        <v>0</v>
      </c>
      <c r="K450" s="171">
        <f>K451+K459</f>
        <v>25381.9</v>
      </c>
    </row>
    <row r="451" spans="1:11" s="31" customFormat="1" ht="22.5" customHeight="1">
      <c r="A451" s="13" t="s">
        <v>117</v>
      </c>
      <c r="B451" s="39" t="s">
        <v>370</v>
      </c>
      <c r="C451" s="39" t="s">
        <v>206</v>
      </c>
      <c r="D451" s="43" t="s">
        <v>218</v>
      </c>
      <c r="E451" s="24" t="s">
        <v>26</v>
      </c>
      <c r="F451" s="30"/>
      <c r="G451" s="67">
        <f aca="true" t="shared" si="64" ref="G451:K454">G452</f>
        <v>21226.7</v>
      </c>
      <c r="H451" s="67">
        <f t="shared" si="64"/>
        <v>0</v>
      </c>
      <c r="I451" s="67">
        <f t="shared" si="64"/>
        <v>0</v>
      </c>
      <c r="J451" s="67">
        <f t="shared" si="64"/>
        <v>0</v>
      </c>
      <c r="K451" s="151">
        <f t="shared" si="64"/>
        <v>21226.7</v>
      </c>
    </row>
    <row r="452" spans="1:11" ht="39.75" customHeight="1">
      <c r="A452" s="13" t="s">
        <v>106</v>
      </c>
      <c r="B452" s="39" t="s">
        <v>370</v>
      </c>
      <c r="C452" s="39" t="s">
        <v>206</v>
      </c>
      <c r="D452" s="43" t="s">
        <v>218</v>
      </c>
      <c r="E452" s="24" t="s">
        <v>47</v>
      </c>
      <c r="F452" s="24"/>
      <c r="G452" s="65">
        <f t="shared" si="64"/>
        <v>21226.7</v>
      </c>
      <c r="H452" s="65">
        <f t="shared" si="64"/>
        <v>0</v>
      </c>
      <c r="I452" s="65">
        <f t="shared" si="64"/>
        <v>0</v>
      </c>
      <c r="J452" s="65">
        <f t="shared" si="64"/>
        <v>0</v>
      </c>
      <c r="K452" s="149">
        <f t="shared" si="64"/>
        <v>21226.7</v>
      </c>
    </row>
    <row r="453" spans="1:11" s="87" customFormat="1" ht="50.25" customHeight="1">
      <c r="A453" s="10" t="s">
        <v>371</v>
      </c>
      <c r="B453" s="39" t="s">
        <v>370</v>
      </c>
      <c r="C453" s="39" t="s">
        <v>206</v>
      </c>
      <c r="D453" s="43" t="s">
        <v>218</v>
      </c>
      <c r="E453" s="9" t="s">
        <v>372</v>
      </c>
      <c r="F453" s="9"/>
      <c r="G453" s="65">
        <f t="shared" si="64"/>
        <v>21226.7</v>
      </c>
      <c r="H453" s="65">
        <f t="shared" si="64"/>
        <v>0</v>
      </c>
      <c r="I453" s="65">
        <f t="shared" si="64"/>
        <v>0</v>
      </c>
      <c r="J453" s="65">
        <f t="shared" si="64"/>
        <v>0</v>
      </c>
      <c r="K453" s="149">
        <f t="shared" si="64"/>
        <v>21226.7</v>
      </c>
    </row>
    <row r="454" spans="1:11" ht="50.25" customHeight="1">
      <c r="A454" s="14" t="s">
        <v>409</v>
      </c>
      <c r="B454" s="39" t="s">
        <v>370</v>
      </c>
      <c r="C454" s="39" t="s">
        <v>206</v>
      </c>
      <c r="D454" s="39" t="s">
        <v>218</v>
      </c>
      <c r="E454" s="15" t="s">
        <v>407</v>
      </c>
      <c r="F454" s="15"/>
      <c r="G454" s="67">
        <f t="shared" si="64"/>
        <v>21226.7</v>
      </c>
      <c r="H454" s="67">
        <f t="shared" si="64"/>
        <v>0</v>
      </c>
      <c r="I454" s="67">
        <f t="shared" si="64"/>
        <v>0</v>
      </c>
      <c r="J454" s="67">
        <f t="shared" si="64"/>
        <v>0</v>
      </c>
      <c r="K454" s="151">
        <f t="shared" si="64"/>
        <v>21226.7</v>
      </c>
    </row>
    <row r="455" spans="1:11" s="2" customFormat="1" ht="64.5" customHeight="1">
      <c r="A455" s="3" t="s">
        <v>408</v>
      </c>
      <c r="B455" s="63" t="s">
        <v>370</v>
      </c>
      <c r="C455" s="63" t="s">
        <v>206</v>
      </c>
      <c r="D455" s="40" t="s">
        <v>218</v>
      </c>
      <c r="E455" s="4" t="s">
        <v>373</v>
      </c>
      <c r="F455" s="4"/>
      <c r="G455" s="71">
        <f>G456+G457+G458</f>
        <v>21226.7</v>
      </c>
      <c r="H455" s="71">
        <f>H456+H457+H458</f>
        <v>0</v>
      </c>
      <c r="I455" s="71">
        <f>I456+I457+I458</f>
        <v>0</v>
      </c>
      <c r="J455" s="71">
        <f>J456+J457+J458</f>
        <v>0</v>
      </c>
      <c r="K455" s="155">
        <f>K456+K457+K458</f>
        <v>21226.7</v>
      </c>
    </row>
    <row r="456" spans="1:11" s="2" customFormat="1" ht="77.25" customHeight="1">
      <c r="A456" s="3" t="s">
        <v>49</v>
      </c>
      <c r="B456" s="63" t="s">
        <v>370</v>
      </c>
      <c r="C456" s="63" t="s">
        <v>206</v>
      </c>
      <c r="D456" s="40" t="s">
        <v>218</v>
      </c>
      <c r="E456" s="4" t="s">
        <v>373</v>
      </c>
      <c r="F456" s="4" t="s">
        <v>14</v>
      </c>
      <c r="G456" s="79">
        <v>16676.4</v>
      </c>
      <c r="H456" s="79"/>
      <c r="I456" s="79"/>
      <c r="J456" s="79"/>
      <c r="K456" s="168">
        <f>G456+J456</f>
        <v>16676.4</v>
      </c>
    </row>
    <row r="457" spans="1:11" s="2" customFormat="1" ht="36.75" customHeight="1">
      <c r="A457" s="3" t="s">
        <v>15</v>
      </c>
      <c r="B457" s="63" t="s">
        <v>370</v>
      </c>
      <c r="C457" s="63" t="s">
        <v>206</v>
      </c>
      <c r="D457" s="40" t="s">
        <v>218</v>
      </c>
      <c r="E457" s="4" t="s">
        <v>373</v>
      </c>
      <c r="F457" s="4" t="s">
        <v>16</v>
      </c>
      <c r="G457" s="71">
        <v>4525.3</v>
      </c>
      <c r="H457" s="71"/>
      <c r="I457" s="71"/>
      <c r="J457" s="71">
        <v>-109.43</v>
      </c>
      <c r="K457" s="168">
        <f>G457+J457</f>
        <v>4415.87</v>
      </c>
    </row>
    <row r="458" spans="1:11" s="2" customFormat="1" ht="24" customHeight="1">
      <c r="A458" s="3" t="s">
        <v>48</v>
      </c>
      <c r="B458" s="63" t="s">
        <v>370</v>
      </c>
      <c r="C458" s="63" t="s">
        <v>206</v>
      </c>
      <c r="D458" s="40" t="s">
        <v>218</v>
      </c>
      <c r="E458" s="4" t="s">
        <v>373</v>
      </c>
      <c r="F458" s="4" t="s">
        <v>17</v>
      </c>
      <c r="G458" s="79">
        <v>25</v>
      </c>
      <c r="H458" s="79"/>
      <c r="I458" s="79"/>
      <c r="J458" s="79">
        <v>109.43</v>
      </c>
      <c r="K458" s="168">
        <f>G458+J458</f>
        <v>134.43</v>
      </c>
    </row>
    <row r="459" spans="1:11" s="31" customFormat="1" ht="20.25" customHeight="1">
      <c r="A459" s="29" t="s">
        <v>138</v>
      </c>
      <c r="B459" s="39" t="s">
        <v>370</v>
      </c>
      <c r="C459" s="39" t="s">
        <v>206</v>
      </c>
      <c r="D459" s="43" t="s">
        <v>218</v>
      </c>
      <c r="E459" s="30" t="s">
        <v>33</v>
      </c>
      <c r="F459" s="30"/>
      <c r="G459" s="65">
        <f aca="true" t="shared" si="65" ref="G459:K462">G460</f>
        <v>4155.2</v>
      </c>
      <c r="H459" s="65">
        <f t="shared" si="65"/>
        <v>0</v>
      </c>
      <c r="I459" s="65">
        <f t="shared" si="65"/>
        <v>0</v>
      </c>
      <c r="J459" s="65">
        <f t="shared" si="65"/>
        <v>0</v>
      </c>
      <c r="K459" s="149">
        <f t="shared" si="65"/>
        <v>4155.2</v>
      </c>
    </row>
    <row r="460" spans="1:11" ht="22.5" customHeight="1">
      <c r="A460" s="13" t="s">
        <v>32</v>
      </c>
      <c r="B460" s="39" t="s">
        <v>370</v>
      </c>
      <c r="C460" s="39" t="s">
        <v>206</v>
      </c>
      <c r="D460" s="43" t="s">
        <v>218</v>
      </c>
      <c r="E460" s="24" t="s">
        <v>139</v>
      </c>
      <c r="F460" s="24"/>
      <c r="G460" s="67">
        <f t="shared" si="65"/>
        <v>4155.2</v>
      </c>
      <c r="H460" s="67">
        <f t="shared" si="65"/>
        <v>0</v>
      </c>
      <c r="I460" s="67">
        <f t="shared" si="65"/>
        <v>0</v>
      </c>
      <c r="J460" s="67">
        <f t="shared" si="65"/>
        <v>0</v>
      </c>
      <c r="K460" s="151">
        <f t="shared" si="65"/>
        <v>4155.2</v>
      </c>
    </row>
    <row r="461" spans="1:11" s="91" customFormat="1" ht="32.25" customHeight="1">
      <c r="A461" s="10" t="s">
        <v>50</v>
      </c>
      <c r="B461" s="39" t="s">
        <v>370</v>
      </c>
      <c r="C461" s="39" t="s">
        <v>206</v>
      </c>
      <c r="D461" s="43" t="s">
        <v>218</v>
      </c>
      <c r="E461" s="9" t="s">
        <v>139</v>
      </c>
      <c r="F461" s="9"/>
      <c r="G461" s="65">
        <f t="shared" si="65"/>
        <v>4155.2</v>
      </c>
      <c r="H461" s="65">
        <f t="shared" si="65"/>
        <v>0</v>
      </c>
      <c r="I461" s="65">
        <f t="shared" si="65"/>
        <v>0</v>
      </c>
      <c r="J461" s="65">
        <f t="shared" si="65"/>
        <v>0</v>
      </c>
      <c r="K461" s="149">
        <f t="shared" si="65"/>
        <v>4155.2</v>
      </c>
    </row>
    <row r="462" spans="1:11" s="62" customFormat="1" ht="48.75" customHeight="1">
      <c r="A462" s="14" t="s">
        <v>417</v>
      </c>
      <c r="B462" s="39" t="s">
        <v>370</v>
      </c>
      <c r="C462" s="39" t="s">
        <v>206</v>
      </c>
      <c r="D462" s="39" t="s">
        <v>218</v>
      </c>
      <c r="E462" s="15" t="s">
        <v>375</v>
      </c>
      <c r="F462" s="15"/>
      <c r="G462" s="67">
        <f t="shared" si="65"/>
        <v>4155.2</v>
      </c>
      <c r="H462" s="67">
        <f t="shared" si="65"/>
        <v>0</v>
      </c>
      <c r="I462" s="67">
        <f t="shared" si="65"/>
        <v>0</v>
      </c>
      <c r="J462" s="67">
        <f t="shared" si="65"/>
        <v>0</v>
      </c>
      <c r="K462" s="151">
        <f t="shared" si="65"/>
        <v>4155.2</v>
      </c>
    </row>
    <row r="463" spans="1:11" s="2" customFormat="1" ht="36" customHeight="1">
      <c r="A463" s="3" t="s">
        <v>374</v>
      </c>
      <c r="B463" s="63" t="s">
        <v>370</v>
      </c>
      <c r="C463" s="63" t="s">
        <v>206</v>
      </c>
      <c r="D463" s="40" t="s">
        <v>218</v>
      </c>
      <c r="E463" s="4" t="s">
        <v>376</v>
      </c>
      <c r="F463" s="4"/>
      <c r="G463" s="71">
        <f>G464+G465</f>
        <v>4155.2</v>
      </c>
      <c r="H463" s="71">
        <f>H464+H465</f>
        <v>0</v>
      </c>
      <c r="I463" s="71">
        <f>I464+I465</f>
        <v>0</v>
      </c>
      <c r="J463" s="71">
        <f>J464+J465</f>
        <v>0</v>
      </c>
      <c r="K463" s="155">
        <f>K464+K465</f>
        <v>4155.2</v>
      </c>
    </row>
    <row r="464" spans="1:11" s="2" customFormat="1" ht="30.75" customHeight="1">
      <c r="A464" s="3" t="s">
        <v>13</v>
      </c>
      <c r="B464" s="40" t="s">
        <v>370</v>
      </c>
      <c r="C464" s="40" t="s">
        <v>206</v>
      </c>
      <c r="D464" s="40" t="s">
        <v>218</v>
      </c>
      <c r="E464" s="4" t="s">
        <v>376</v>
      </c>
      <c r="F464" s="4" t="s">
        <v>14</v>
      </c>
      <c r="G464" s="71">
        <v>4105.2</v>
      </c>
      <c r="H464" s="71"/>
      <c r="I464" s="71"/>
      <c r="J464" s="71"/>
      <c r="K464" s="155">
        <f>G464+J464</f>
        <v>4105.2</v>
      </c>
    </row>
    <row r="465" spans="1:11" s="2" customFormat="1" ht="39.75" customHeight="1">
      <c r="A465" s="3" t="s">
        <v>15</v>
      </c>
      <c r="B465" s="40" t="s">
        <v>370</v>
      </c>
      <c r="C465" s="40" t="s">
        <v>206</v>
      </c>
      <c r="D465" s="40" t="s">
        <v>218</v>
      </c>
      <c r="E465" s="4" t="s">
        <v>376</v>
      </c>
      <c r="F465" s="4" t="s">
        <v>16</v>
      </c>
      <c r="G465" s="71">
        <v>50</v>
      </c>
      <c r="H465" s="71"/>
      <c r="I465" s="71"/>
      <c r="J465" s="71"/>
      <c r="K465" s="155">
        <f>G465+J465</f>
        <v>50</v>
      </c>
    </row>
    <row r="466" spans="1:11" s="2" customFormat="1" ht="26.25" customHeight="1">
      <c r="A466" s="10" t="s">
        <v>230</v>
      </c>
      <c r="B466" s="34" t="s">
        <v>370</v>
      </c>
      <c r="C466" s="34" t="s">
        <v>215</v>
      </c>
      <c r="D466" s="40"/>
      <c r="E466" s="4"/>
      <c r="F466" s="4"/>
      <c r="G466" s="71"/>
      <c r="H466" s="65">
        <f aca="true" t="shared" si="66" ref="H466:K471">H467</f>
        <v>135.78</v>
      </c>
      <c r="I466" s="65">
        <f t="shared" si="66"/>
        <v>0</v>
      </c>
      <c r="J466" s="65">
        <f t="shared" si="66"/>
        <v>0</v>
      </c>
      <c r="K466" s="149">
        <f t="shared" si="66"/>
        <v>135.78</v>
      </c>
    </row>
    <row r="467" spans="1:11" s="98" customFormat="1" ht="18.75" customHeight="1">
      <c r="A467" s="92" t="s">
        <v>234</v>
      </c>
      <c r="B467" s="94" t="s">
        <v>370</v>
      </c>
      <c r="C467" s="94" t="s">
        <v>215</v>
      </c>
      <c r="D467" s="94" t="s">
        <v>210</v>
      </c>
      <c r="E467" s="95"/>
      <c r="F467" s="95"/>
      <c r="G467" s="103"/>
      <c r="H467" s="103">
        <f t="shared" si="66"/>
        <v>135.78</v>
      </c>
      <c r="I467" s="103">
        <f t="shared" si="66"/>
        <v>0</v>
      </c>
      <c r="J467" s="103">
        <f t="shared" si="66"/>
        <v>0</v>
      </c>
      <c r="K467" s="173">
        <f t="shared" si="66"/>
        <v>135.78</v>
      </c>
    </row>
    <row r="468" spans="1:11" s="2" customFormat="1" ht="27.75" customHeight="1">
      <c r="A468" s="10" t="s">
        <v>383</v>
      </c>
      <c r="B468" s="34" t="s">
        <v>370</v>
      </c>
      <c r="C468" s="34" t="s">
        <v>215</v>
      </c>
      <c r="D468" s="34" t="s">
        <v>210</v>
      </c>
      <c r="E468" s="9" t="s">
        <v>384</v>
      </c>
      <c r="F468" s="9"/>
      <c r="G468" s="65"/>
      <c r="H468" s="65">
        <f t="shared" si="66"/>
        <v>135.78</v>
      </c>
      <c r="I468" s="65">
        <f t="shared" si="66"/>
        <v>0</v>
      </c>
      <c r="J468" s="65">
        <f t="shared" si="66"/>
        <v>0</v>
      </c>
      <c r="K468" s="149">
        <f t="shared" si="66"/>
        <v>135.78</v>
      </c>
    </row>
    <row r="469" spans="1:11" s="2" customFormat="1" ht="27.75" customHeight="1">
      <c r="A469" s="10" t="s">
        <v>113</v>
      </c>
      <c r="B469" s="34" t="s">
        <v>370</v>
      </c>
      <c r="C469" s="34" t="s">
        <v>215</v>
      </c>
      <c r="D469" s="34" t="s">
        <v>210</v>
      </c>
      <c r="E469" s="22" t="s">
        <v>229</v>
      </c>
      <c r="F469" s="9"/>
      <c r="G469" s="65"/>
      <c r="H469" s="65">
        <f t="shared" si="66"/>
        <v>135.78</v>
      </c>
      <c r="I469" s="65">
        <f t="shared" si="66"/>
        <v>0</v>
      </c>
      <c r="J469" s="65">
        <f t="shared" si="66"/>
        <v>0</v>
      </c>
      <c r="K469" s="149">
        <f t="shared" si="66"/>
        <v>135.78</v>
      </c>
    </row>
    <row r="470" spans="1:11" s="62" customFormat="1" ht="47.25" customHeight="1">
      <c r="A470" s="14" t="s">
        <v>111</v>
      </c>
      <c r="B470" s="35" t="s">
        <v>370</v>
      </c>
      <c r="C470" s="35" t="s">
        <v>215</v>
      </c>
      <c r="D470" s="35" t="s">
        <v>210</v>
      </c>
      <c r="E470" s="15" t="s">
        <v>235</v>
      </c>
      <c r="F470" s="15"/>
      <c r="G470" s="67"/>
      <c r="H470" s="67">
        <f t="shared" si="66"/>
        <v>135.78</v>
      </c>
      <c r="I470" s="67">
        <f t="shared" si="66"/>
        <v>0</v>
      </c>
      <c r="J470" s="67">
        <f t="shared" si="66"/>
        <v>0</v>
      </c>
      <c r="K470" s="151">
        <f t="shared" si="66"/>
        <v>135.78</v>
      </c>
    </row>
    <row r="471" spans="1:11" s="2" customFormat="1" ht="39.75" customHeight="1">
      <c r="A471" s="3" t="s">
        <v>112</v>
      </c>
      <c r="B471" s="36" t="s">
        <v>370</v>
      </c>
      <c r="C471" s="36" t="s">
        <v>215</v>
      </c>
      <c r="D471" s="36" t="s">
        <v>210</v>
      </c>
      <c r="E471" s="4" t="s">
        <v>236</v>
      </c>
      <c r="F471" s="4"/>
      <c r="G471" s="71"/>
      <c r="H471" s="71">
        <f t="shared" si="66"/>
        <v>135.78</v>
      </c>
      <c r="I471" s="71">
        <f t="shared" si="66"/>
        <v>0</v>
      </c>
      <c r="J471" s="71">
        <f t="shared" si="66"/>
        <v>0</v>
      </c>
      <c r="K471" s="155">
        <f t="shared" si="66"/>
        <v>135.78</v>
      </c>
    </row>
    <row r="472" spans="1:11" s="2" customFormat="1" ht="39.75" customHeight="1">
      <c r="A472" s="3" t="s">
        <v>15</v>
      </c>
      <c r="B472" s="36" t="s">
        <v>370</v>
      </c>
      <c r="C472" s="36" t="s">
        <v>215</v>
      </c>
      <c r="D472" s="36" t="s">
        <v>210</v>
      </c>
      <c r="E472" s="4" t="s">
        <v>236</v>
      </c>
      <c r="F472" s="4" t="s">
        <v>16</v>
      </c>
      <c r="G472" s="71"/>
      <c r="H472" s="71">
        <v>135.78</v>
      </c>
      <c r="I472" s="71"/>
      <c r="J472" s="71"/>
      <c r="K472" s="155">
        <f>H472+J472</f>
        <v>135.78</v>
      </c>
    </row>
    <row r="473" spans="1:11" s="98" customFormat="1" ht="24.75" customHeight="1">
      <c r="A473" s="92" t="s">
        <v>250</v>
      </c>
      <c r="B473" s="129" t="s">
        <v>370</v>
      </c>
      <c r="C473" s="129" t="s">
        <v>223</v>
      </c>
      <c r="D473" s="129"/>
      <c r="E473" s="95"/>
      <c r="F473" s="95"/>
      <c r="G473" s="103"/>
      <c r="H473" s="103">
        <f aca="true" t="shared" si="67" ref="H473:K478">H474</f>
        <v>165</v>
      </c>
      <c r="I473" s="103">
        <f t="shared" si="67"/>
        <v>0</v>
      </c>
      <c r="J473" s="103">
        <f t="shared" si="67"/>
        <v>0</v>
      </c>
      <c r="K473" s="173">
        <f t="shared" si="67"/>
        <v>165</v>
      </c>
    </row>
    <row r="474" spans="1:11" s="2" customFormat="1" ht="19.5" customHeight="1">
      <c r="A474" s="3" t="s">
        <v>251</v>
      </c>
      <c r="B474" s="36" t="s">
        <v>370</v>
      </c>
      <c r="C474" s="36" t="s">
        <v>223</v>
      </c>
      <c r="D474" s="36" t="s">
        <v>206</v>
      </c>
      <c r="E474" s="4"/>
      <c r="F474" s="144"/>
      <c r="G474" s="71"/>
      <c r="H474" s="71">
        <f t="shared" si="67"/>
        <v>165</v>
      </c>
      <c r="I474" s="71">
        <f t="shared" si="67"/>
        <v>0</v>
      </c>
      <c r="J474" s="71">
        <f t="shared" si="67"/>
        <v>0</v>
      </c>
      <c r="K474" s="155">
        <f t="shared" si="67"/>
        <v>165</v>
      </c>
    </row>
    <row r="475" spans="1:11" s="61" customFormat="1" ht="39.75" customHeight="1">
      <c r="A475" s="13" t="s">
        <v>104</v>
      </c>
      <c r="B475" s="34" t="s">
        <v>370</v>
      </c>
      <c r="C475" s="34" t="s">
        <v>223</v>
      </c>
      <c r="D475" s="34" t="s">
        <v>206</v>
      </c>
      <c r="E475" s="24" t="s">
        <v>86</v>
      </c>
      <c r="F475" s="24"/>
      <c r="G475" s="65"/>
      <c r="H475" s="65">
        <f t="shared" si="67"/>
        <v>165</v>
      </c>
      <c r="I475" s="65">
        <f t="shared" si="67"/>
        <v>0</v>
      </c>
      <c r="J475" s="65">
        <f t="shared" si="67"/>
        <v>0</v>
      </c>
      <c r="K475" s="149">
        <f t="shared" si="67"/>
        <v>165</v>
      </c>
    </row>
    <row r="476" spans="1:11" s="61" customFormat="1" ht="59.25" customHeight="1">
      <c r="A476" s="10" t="s">
        <v>78</v>
      </c>
      <c r="B476" s="34" t="s">
        <v>370</v>
      </c>
      <c r="C476" s="34" t="s">
        <v>223</v>
      </c>
      <c r="D476" s="34" t="s">
        <v>206</v>
      </c>
      <c r="E476" s="9" t="s">
        <v>87</v>
      </c>
      <c r="F476" s="9"/>
      <c r="G476" s="65"/>
      <c r="H476" s="65">
        <f t="shared" si="67"/>
        <v>165</v>
      </c>
      <c r="I476" s="65">
        <f t="shared" si="67"/>
        <v>0</v>
      </c>
      <c r="J476" s="65">
        <f t="shared" si="67"/>
        <v>0</v>
      </c>
      <c r="K476" s="149">
        <f t="shared" si="67"/>
        <v>165</v>
      </c>
    </row>
    <row r="477" spans="1:11" s="62" customFormat="1" ht="64.5" customHeight="1">
      <c r="A477" s="14" t="s">
        <v>77</v>
      </c>
      <c r="B477" s="35" t="s">
        <v>370</v>
      </c>
      <c r="C477" s="35" t="s">
        <v>223</v>
      </c>
      <c r="D477" s="35" t="s">
        <v>206</v>
      </c>
      <c r="E477" s="15" t="s">
        <v>456</v>
      </c>
      <c r="F477" s="15"/>
      <c r="G477" s="67"/>
      <c r="H477" s="67">
        <f t="shared" si="67"/>
        <v>165</v>
      </c>
      <c r="I477" s="67">
        <f t="shared" si="67"/>
        <v>0</v>
      </c>
      <c r="J477" s="67">
        <f t="shared" si="67"/>
        <v>0</v>
      </c>
      <c r="K477" s="151">
        <f t="shared" si="67"/>
        <v>165</v>
      </c>
    </row>
    <row r="478" spans="1:11" s="2" customFormat="1" ht="40.5" customHeight="1">
      <c r="A478" s="3" t="s">
        <v>76</v>
      </c>
      <c r="B478" s="36" t="s">
        <v>370</v>
      </c>
      <c r="C478" s="36" t="s">
        <v>223</v>
      </c>
      <c r="D478" s="36" t="s">
        <v>206</v>
      </c>
      <c r="E478" s="4" t="s">
        <v>88</v>
      </c>
      <c r="F478" s="4"/>
      <c r="G478" s="71"/>
      <c r="H478" s="71">
        <f t="shared" si="67"/>
        <v>165</v>
      </c>
      <c r="I478" s="71">
        <f t="shared" si="67"/>
        <v>0</v>
      </c>
      <c r="J478" s="71">
        <f t="shared" si="67"/>
        <v>0</v>
      </c>
      <c r="K478" s="155">
        <f t="shared" si="67"/>
        <v>165</v>
      </c>
    </row>
    <row r="479" spans="1:11" s="2" customFormat="1" ht="39.75" customHeight="1">
      <c r="A479" s="3" t="s">
        <v>15</v>
      </c>
      <c r="B479" s="36" t="s">
        <v>370</v>
      </c>
      <c r="C479" s="36" t="s">
        <v>223</v>
      </c>
      <c r="D479" s="36" t="s">
        <v>206</v>
      </c>
      <c r="E479" s="4" t="s">
        <v>88</v>
      </c>
      <c r="F479" s="4" t="s">
        <v>16</v>
      </c>
      <c r="G479" s="71"/>
      <c r="H479" s="71">
        <v>165</v>
      </c>
      <c r="I479" s="71"/>
      <c r="J479" s="71"/>
      <c r="K479" s="155">
        <f>H479+J479</f>
        <v>165</v>
      </c>
    </row>
    <row r="480" spans="1:11" ht="96.75" customHeight="1">
      <c r="A480" s="106" t="s">
        <v>378</v>
      </c>
      <c r="B480" s="128" t="s">
        <v>377</v>
      </c>
      <c r="C480" s="128"/>
      <c r="D480" s="107"/>
      <c r="E480" s="108"/>
      <c r="F480" s="108"/>
      <c r="G480" s="109">
        <f aca="true" t="shared" si="68" ref="G480:K484">G481</f>
        <v>11550.099999999999</v>
      </c>
      <c r="H480" s="109">
        <f>H481</f>
        <v>0</v>
      </c>
      <c r="I480" s="109">
        <f t="shared" si="68"/>
        <v>0</v>
      </c>
      <c r="J480" s="109">
        <f t="shared" si="68"/>
        <v>0</v>
      </c>
      <c r="K480" s="148">
        <f t="shared" si="68"/>
        <v>11550.099999999999</v>
      </c>
    </row>
    <row r="481" spans="1:11" ht="21" customHeight="1">
      <c r="A481" s="13" t="s">
        <v>205</v>
      </c>
      <c r="B481" s="39" t="s">
        <v>377</v>
      </c>
      <c r="C481" s="39" t="s">
        <v>206</v>
      </c>
      <c r="D481" s="43"/>
      <c r="E481" s="4"/>
      <c r="F481" s="4"/>
      <c r="G481" s="67">
        <f t="shared" si="68"/>
        <v>11550.099999999999</v>
      </c>
      <c r="H481" s="67">
        <f t="shared" si="68"/>
        <v>0</v>
      </c>
      <c r="I481" s="67">
        <f t="shared" si="68"/>
        <v>0</v>
      </c>
      <c r="J481" s="67">
        <f t="shared" si="68"/>
        <v>0</v>
      </c>
      <c r="K481" s="151">
        <f t="shared" si="68"/>
        <v>11550.099999999999</v>
      </c>
    </row>
    <row r="482" spans="1:11" ht="22.5" customHeight="1">
      <c r="A482" s="99" t="s">
        <v>217</v>
      </c>
      <c r="B482" s="93" t="s">
        <v>377</v>
      </c>
      <c r="C482" s="93" t="s">
        <v>206</v>
      </c>
      <c r="D482" s="94" t="s">
        <v>218</v>
      </c>
      <c r="E482" s="4"/>
      <c r="F482" s="4"/>
      <c r="G482" s="65">
        <f t="shared" si="68"/>
        <v>11550.099999999999</v>
      </c>
      <c r="H482" s="65">
        <f t="shared" si="68"/>
        <v>0</v>
      </c>
      <c r="I482" s="65">
        <f t="shared" si="68"/>
        <v>0</v>
      </c>
      <c r="J482" s="65">
        <f t="shared" si="68"/>
        <v>0</v>
      </c>
      <c r="K482" s="149">
        <f t="shared" si="68"/>
        <v>11550.099999999999</v>
      </c>
    </row>
    <row r="483" spans="1:11" s="2" customFormat="1" ht="26.25" customHeight="1">
      <c r="A483" s="13" t="s">
        <v>117</v>
      </c>
      <c r="B483" s="39" t="s">
        <v>377</v>
      </c>
      <c r="C483" s="39" t="s">
        <v>206</v>
      </c>
      <c r="D483" s="43" t="s">
        <v>218</v>
      </c>
      <c r="E483" s="24" t="s">
        <v>26</v>
      </c>
      <c r="F483" s="4"/>
      <c r="G483" s="65">
        <f t="shared" si="68"/>
        <v>11550.099999999999</v>
      </c>
      <c r="H483" s="65">
        <f t="shared" si="68"/>
        <v>0</v>
      </c>
      <c r="I483" s="65">
        <f t="shared" si="68"/>
        <v>0</v>
      </c>
      <c r="J483" s="65">
        <f t="shared" si="68"/>
        <v>0</v>
      </c>
      <c r="K483" s="149">
        <f t="shared" si="68"/>
        <v>11550.099999999999</v>
      </c>
    </row>
    <row r="484" spans="1:11" ht="30.75" customHeight="1">
      <c r="A484" s="13" t="s">
        <v>106</v>
      </c>
      <c r="B484" s="39" t="s">
        <v>377</v>
      </c>
      <c r="C484" s="39" t="s">
        <v>206</v>
      </c>
      <c r="D484" s="43" t="s">
        <v>218</v>
      </c>
      <c r="E484" s="24" t="s">
        <v>47</v>
      </c>
      <c r="F484" s="4"/>
      <c r="G484" s="67">
        <f t="shared" si="68"/>
        <v>11550.099999999999</v>
      </c>
      <c r="H484" s="67">
        <f t="shared" si="68"/>
        <v>0</v>
      </c>
      <c r="I484" s="67">
        <f t="shared" si="68"/>
        <v>0</v>
      </c>
      <c r="J484" s="67">
        <f t="shared" si="68"/>
        <v>0</v>
      </c>
      <c r="K484" s="151">
        <f t="shared" si="68"/>
        <v>11550.099999999999</v>
      </c>
    </row>
    <row r="485" spans="1:11" ht="51.75" customHeight="1">
      <c r="A485" s="10" t="s">
        <v>371</v>
      </c>
      <c r="B485" s="39" t="s">
        <v>377</v>
      </c>
      <c r="C485" s="39" t="s">
        <v>206</v>
      </c>
      <c r="D485" s="43" t="s">
        <v>218</v>
      </c>
      <c r="E485" s="9" t="s">
        <v>372</v>
      </c>
      <c r="F485" s="4"/>
      <c r="G485" s="65">
        <f>G486+G490</f>
        <v>11550.099999999999</v>
      </c>
      <c r="H485" s="65">
        <f>H486+H490</f>
        <v>0</v>
      </c>
      <c r="I485" s="65">
        <f>I486+I490</f>
        <v>0</v>
      </c>
      <c r="J485" s="65">
        <f>J486+J490</f>
        <v>0</v>
      </c>
      <c r="K485" s="149">
        <f>K486+K490</f>
        <v>11550.099999999999</v>
      </c>
    </row>
    <row r="486" spans="1:11" ht="39" customHeight="1">
      <c r="A486" s="14" t="s">
        <v>405</v>
      </c>
      <c r="B486" s="39" t="s">
        <v>377</v>
      </c>
      <c r="C486" s="39" t="s">
        <v>206</v>
      </c>
      <c r="D486" s="43" t="s">
        <v>218</v>
      </c>
      <c r="E486" s="15" t="s">
        <v>380</v>
      </c>
      <c r="F486" s="15"/>
      <c r="G486" s="65">
        <f>G487</f>
        <v>6490.099999999999</v>
      </c>
      <c r="H486" s="65">
        <f>H487</f>
        <v>0</v>
      </c>
      <c r="I486" s="65">
        <f>I487</f>
        <v>0</v>
      </c>
      <c r="J486" s="65">
        <f>J487</f>
        <v>-6490.099999999999</v>
      </c>
      <c r="K486" s="149">
        <f>K487</f>
        <v>0</v>
      </c>
    </row>
    <row r="487" spans="1:11" s="2" customFormat="1" ht="90" customHeight="1">
      <c r="A487" s="3" t="s">
        <v>406</v>
      </c>
      <c r="B487" s="63" t="s">
        <v>377</v>
      </c>
      <c r="C487" s="63" t="s">
        <v>206</v>
      </c>
      <c r="D487" s="40" t="s">
        <v>218</v>
      </c>
      <c r="E487" s="52" t="s">
        <v>407</v>
      </c>
      <c r="F487" s="4"/>
      <c r="G487" s="79">
        <f>G488+G489</f>
        <v>6490.099999999999</v>
      </c>
      <c r="H487" s="79">
        <f>H488+H489</f>
        <v>0</v>
      </c>
      <c r="I487" s="79">
        <f>I488+I489</f>
        <v>0</v>
      </c>
      <c r="J487" s="79">
        <f>J488+J489</f>
        <v>-6490.099999999999</v>
      </c>
      <c r="K487" s="168">
        <f>K488+K489</f>
        <v>0</v>
      </c>
    </row>
    <row r="488" spans="1:11" s="2" customFormat="1" ht="84.75" customHeight="1">
      <c r="A488" s="3" t="s">
        <v>379</v>
      </c>
      <c r="B488" s="63" t="s">
        <v>377</v>
      </c>
      <c r="C488" s="63" t="s">
        <v>206</v>
      </c>
      <c r="D488" s="40" t="s">
        <v>218</v>
      </c>
      <c r="E488" s="4" t="s">
        <v>380</v>
      </c>
      <c r="F488" s="4" t="s">
        <v>14</v>
      </c>
      <c r="G488" s="71">
        <v>5449.4</v>
      </c>
      <c r="H488" s="71"/>
      <c r="I488" s="71"/>
      <c r="J488" s="71">
        <v>-5449.4</v>
      </c>
      <c r="K488" s="155">
        <f>G488+J488</f>
        <v>0</v>
      </c>
    </row>
    <row r="489" spans="1:11" s="2" customFormat="1" ht="30.75" customHeight="1">
      <c r="A489" s="3" t="s">
        <v>15</v>
      </c>
      <c r="B489" s="63" t="s">
        <v>377</v>
      </c>
      <c r="C489" s="63" t="s">
        <v>206</v>
      </c>
      <c r="D489" s="40" t="s">
        <v>218</v>
      </c>
      <c r="E489" s="4" t="s">
        <v>380</v>
      </c>
      <c r="F489" s="4" t="s">
        <v>16</v>
      </c>
      <c r="G489" s="79">
        <v>1040.7</v>
      </c>
      <c r="H489" s="79"/>
      <c r="I489" s="79"/>
      <c r="J489" s="79">
        <v>-1040.7</v>
      </c>
      <c r="K489" s="155">
        <f>G489+J489</f>
        <v>0</v>
      </c>
    </row>
    <row r="490" spans="1:11" ht="97.5" customHeight="1">
      <c r="A490" s="14" t="s">
        <v>485</v>
      </c>
      <c r="B490" s="39" t="s">
        <v>377</v>
      </c>
      <c r="C490" s="39" t="s">
        <v>206</v>
      </c>
      <c r="D490" s="43" t="s">
        <v>218</v>
      </c>
      <c r="E490" s="15" t="s">
        <v>486</v>
      </c>
      <c r="F490" s="15"/>
      <c r="G490" s="65">
        <f>G491+G492</f>
        <v>5060</v>
      </c>
      <c r="H490" s="65">
        <f>H491+H492</f>
        <v>0</v>
      </c>
      <c r="I490" s="65">
        <f>I491+I492</f>
        <v>0</v>
      </c>
      <c r="J490" s="65">
        <f>J491+J492+J493</f>
        <v>6490.099999999999</v>
      </c>
      <c r="K490" s="149">
        <f>K491+K492+K493</f>
        <v>11550.099999999999</v>
      </c>
    </row>
    <row r="491" spans="1:11" s="2" customFormat="1" ht="78.75" customHeight="1">
      <c r="A491" s="3" t="s">
        <v>49</v>
      </c>
      <c r="B491" s="63" t="s">
        <v>377</v>
      </c>
      <c r="C491" s="63" t="s">
        <v>206</v>
      </c>
      <c r="D491" s="40" t="s">
        <v>218</v>
      </c>
      <c r="E491" s="4" t="s">
        <v>486</v>
      </c>
      <c r="F491" s="4" t="s">
        <v>14</v>
      </c>
      <c r="G491" s="79">
        <v>4110.9</v>
      </c>
      <c r="H491" s="79"/>
      <c r="I491" s="79"/>
      <c r="J491" s="79">
        <f>5449.4+375.46</f>
        <v>5824.86</v>
      </c>
      <c r="K491" s="168">
        <f>G491+I491+J491</f>
        <v>9935.759999999998</v>
      </c>
    </row>
    <row r="492" spans="1:11" s="2" customFormat="1" ht="39.75" customHeight="1">
      <c r="A492" s="3" t="s">
        <v>15</v>
      </c>
      <c r="B492" s="63" t="s">
        <v>377</v>
      </c>
      <c r="C492" s="63" t="s">
        <v>206</v>
      </c>
      <c r="D492" s="40" t="s">
        <v>218</v>
      </c>
      <c r="E492" s="4" t="s">
        <v>486</v>
      </c>
      <c r="F492" s="4" t="s">
        <v>16</v>
      </c>
      <c r="G492" s="71">
        <v>949.1</v>
      </c>
      <c r="H492" s="71"/>
      <c r="I492" s="71"/>
      <c r="J492" s="71">
        <f>1040.7-375.46-30</f>
        <v>635.24</v>
      </c>
      <c r="K492" s="168">
        <f>G492+I492+J492</f>
        <v>1584.3400000000001</v>
      </c>
    </row>
    <row r="493" spans="1:11" s="2" customFormat="1" ht="21.75" customHeight="1">
      <c r="A493" s="3" t="s">
        <v>48</v>
      </c>
      <c r="B493" s="63" t="s">
        <v>377</v>
      </c>
      <c r="C493" s="63" t="s">
        <v>206</v>
      </c>
      <c r="D493" s="40" t="s">
        <v>218</v>
      </c>
      <c r="E493" s="4" t="s">
        <v>486</v>
      </c>
      <c r="F493" s="4" t="s">
        <v>17</v>
      </c>
      <c r="G493" s="71"/>
      <c r="H493" s="71"/>
      <c r="I493" s="71"/>
      <c r="J493" s="71">
        <v>30</v>
      </c>
      <c r="K493" s="168">
        <f>J493</f>
        <v>30</v>
      </c>
    </row>
    <row r="494" spans="1:11" s="61" customFormat="1" ht="37.5" customHeight="1">
      <c r="A494" s="106" t="s">
        <v>381</v>
      </c>
      <c r="B494" s="107" t="s">
        <v>382</v>
      </c>
      <c r="C494" s="118"/>
      <c r="D494" s="118"/>
      <c r="E494" s="108"/>
      <c r="F494" s="108"/>
      <c r="G494" s="109">
        <f aca="true" t="shared" si="69" ref="G494:K499">G495</f>
        <v>20048.9</v>
      </c>
      <c r="H494" s="109">
        <f t="shared" si="69"/>
        <v>1623.77</v>
      </c>
      <c r="I494" s="109">
        <f t="shared" si="69"/>
        <v>0</v>
      </c>
      <c r="J494" s="109">
        <f t="shared" si="69"/>
        <v>0</v>
      </c>
      <c r="K494" s="148">
        <f t="shared" si="69"/>
        <v>21672.670000000002</v>
      </c>
    </row>
    <row r="495" spans="1:11" s="101" customFormat="1" ht="22.5" customHeight="1">
      <c r="A495" s="99" t="s">
        <v>387</v>
      </c>
      <c r="B495" s="94" t="s">
        <v>382</v>
      </c>
      <c r="C495" s="94" t="s">
        <v>215</v>
      </c>
      <c r="D495" s="94"/>
      <c r="E495" s="100"/>
      <c r="F495" s="100"/>
      <c r="G495" s="103">
        <f t="shared" si="69"/>
        <v>20048.9</v>
      </c>
      <c r="H495" s="103">
        <f>H496+H504</f>
        <v>1623.77</v>
      </c>
      <c r="I495" s="103">
        <f>I496+I504</f>
        <v>0</v>
      </c>
      <c r="J495" s="103">
        <f>J496+J504</f>
        <v>0</v>
      </c>
      <c r="K495" s="173">
        <f>K496+K504</f>
        <v>21672.670000000002</v>
      </c>
    </row>
    <row r="496" spans="1:11" s="81" customFormat="1" ht="30.75" customHeight="1">
      <c r="A496" s="13" t="s">
        <v>388</v>
      </c>
      <c r="B496" s="43" t="s">
        <v>382</v>
      </c>
      <c r="C496" s="43" t="s">
        <v>215</v>
      </c>
      <c r="D496" s="43" t="s">
        <v>215</v>
      </c>
      <c r="E496" s="24"/>
      <c r="F496" s="24"/>
      <c r="G496" s="65">
        <f t="shared" si="69"/>
        <v>20048.9</v>
      </c>
      <c r="H496" s="65">
        <f t="shared" si="69"/>
        <v>0</v>
      </c>
      <c r="I496" s="65">
        <f t="shared" si="69"/>
        <v>0</v>
      </c>
      <c r="J496" s="65">
        <f t="shared" si="69"/>
        <v>0</v>
      </c>
      <c r="K496" s="149">
        <f t="shared" si="69"/>
        <v>20048.9</v>
      </c>
    </row>
    <row r="497" spans="1:11" s="81" customFormat="1" ht="18" customHeight="1">
      <c r="A497" s="13" t="s">
        <v>383</v>
      </c>
      <c r="B497" s="43" t="s">
        <v>382</v>
      </c>
      <c r="C497" s="43" t="s">
        <v>215</v>
      </c>
      <c r="D497" s="43" t="s">
        <v>215</v>
      </c>
      <c r="E497" s="24" t="s">
        <v>384</v>
      </c>
      <c r="F497" s="24"/>
      <c r="G497" s="65">
        <f t="shared" si="69"/>
        <v>20048.9</v>
      </c>
      <c r="H497" s="65">
        <f t="shared" si="69"/>
        <v>0</v>
      </c>
      <c r="I497" s="65">
        <f t="shared" si="69"/>
        <v>0</v>
      </c>
      <c r="J497" s="65">
        <f t="shared" si="69"/>
        <v>0</v>
      </c>
      <c r="K497" s="149">
        <f t="shared" si="69"/>
        <v>20048.9</v>
      </c>
    </row>
    <row r="498" spans="1:11" s="61" customFormat="1" ht="18.75" customHeight="1">
      <c r="A498" s="10" t="s">
        <v>113</v>
      </c>
      <c r="B498" s="43" t="s">
        <v>382</v>
      </c>
      <c r="C498" s="43" t="s">
        <v>215</v>
      </c>
      <c r="D498" s="43" t="s">
        <v>215</v>
      </c>
      <c r="E498" s="9" t="s">
        <v>229</v>
      </c>
      <c r="F498" s="9"/>
      <c r="G498" s="65">
        <f t="shared" si="69"/>
        <v>20048.9</v>
      </c>
      <c r="H498" s="65">
        <f t="shared" si="69"/>
        <v>0</v>
      </c>
      <c r="I498" s="65">
        <f t="shared" si="69"/>
        <v>0</v>
      </c>
      <c r="J498" s="65">
        <f t="shared" si="69"/>
        <v>0</v>
      </c>
      <c r="K498" s="149">
        <f t="shared" si="69"/>
        <v>20048.9</v>
      </c>
    </row>
    <row r="499" spans="1:11" s="102" customFormat="1" ht="64.5" customHeight="1">
      <c r="A499" s="14" t="s">
        <v>418</v>
      </c>
      <c r="B499" s="39" t="s">
        <v>382</v>
      </c>
      <c r="C499" s="39" t="s">
        <v>215</v>
      </c>
      <c r="D499" s="39" t="s">
        <v>215</v>
      </c>
      <c r="E499" s="15" t="s">
        <v>385</v>
      </c>
      <c r="F499" s="15"/>
      <c r="G499" s="67">
        <f t="shared" si="69"/>
        <v>20048.9</v>
      </c>
      <c r="H499" s="67">
        <f t="shared" si="69"/>
        <v>0</v>
      </c>
      <c r="I499" s="67">
        <f t="shared" si="69"/>
        <v>0</v>
      </c>
      <c r="J499" s="67">
        <f t="shared" si="69"/>
        <v>0</v>
      </c>
      <c r="K499" s="151">
        <f t="shared" si="69"/>
        <v>20048.9</v>
      </c>
    </row>
    <row r="500" spans="1:11" s="2" customFormat="1" ht="53.25" customHeight="1">
      <c r="A500" s="3" t="s">
        <v>419</v>
      </c>
      <c r="B500" s="40" t="s">
        <v>382</v>
      </c>
      <c r="C500" s="40" t="s">
        <v>215</v>
      </c>
      <c r="D500" s="40" t="s">
        <v>215</v>
      </c>
      <c r="E500" s="4" t="s">
        <v>386</v>
      </c>
      <c r="F500" s="4"/>
      <c r="G500" s="71">
        <f>G501+G502</f>
        <v>20048.9</v>
      </c>
      <c r="H500" s="71">
        <f>H501+H502</f>
        <v>0</v>
      </c>
      <c r="I500" s="71">
        <f>I501+I502</f>
        <v>0</v>
      </c>
      <c r="J500" s="71">
        <f>J501+J502+J503</f>
        <v>0</v>
      </c>
      <c r="K500" s="155">
        <f>K501+K502+K503</f>
        <v>20048.9</v>
      </c>
    </row>
    <row r="501" spans="1:11" s="2" customFormat="1" ht="78.75" customHeight="1">
      <c r="A501" s="3" t="s">
        <v>379</v>
      </c>
      <c r="B501" s="40" t="s">
        <v>382</v>
      </c>
      <c r="C501" s="40" t="s">
        <v>215</v>
      </c>
      <c r="D501" s="40" t="s">
        <v>215</v>
      </c>
      <c r="E501" s="4" t="s">
        <v>386</v>
      </c>
      <c r="F501" s="4" t="s">
        <v>14</v>
      </c>
      <c r="G501" s="71">
        <v>16390.4</v>
      </c>
      <c r="H501" s="71"/>
      <c r="I501" s="71"/>
      <c r="J501" s="71">
        <v>-39.2</v>
      </c>
      <c r="K501" s="155">
        <f>G501+J501</f>
        <v>16351.2</v>
      </c>
    </row>
    <row r="502" spans="1:11" s="2" customFormat="1" ht="31.5">
      <c r="A502" s="3" t="s">
        <v>15</v>
      </c>
      <c r="B502" s="40" t="s">
        <v>382</v>
      </c>
      <c r="C502" s="40" t="s">
        <v>215</v>
      </c>
      <c r="D502" s="40" t="s">
        <v>215</v>
      </c>
      <c r="E502" s="4" t="s">
        <v>386</v>
      </c>
      <c r="F502" s="4" t="s">
        <v>16</v>
      </c>
      <c r="G502" s="69">
        <v>3658.5</v>
      </c>
      <c r="H502" s="69"/>
      <c r="I502" s="69"/>
      <c r="J502" s="69">
        <v>24.3</v>
      </c>
      <c r="K502" s="155">
        <f>G502+J502</f>
        <v>3682.8</v>
      </c>
    </row>
    <row r="503" spans="1:11" s="2" customFormat="1" ht="15.75">
      <c r="A503" s="3" t="s">
        <v>48</v>
      </c>
      <c r="B503" s="40" t="s">
        <v>382</v>
      </c>
      <c r="C503" s="40" t="s">
        <v>215</v>
      </c>
      <c r="D503" s="40" t="s">
        <v>215</v>
      </c>
      <c r="E503" s="4" t="s">
        <v>386</v>
      </c>
      <c r="F503" s="4" t="s">
        <v>17</v>
      </c>
      <c r="G503" s="69"/>
      <c r="H503" s="69"/>
      <c r="I503" s="69"/>
      <c r="J503" s="69">
        <v>14.9</v>
      </c>
      <c r="K503" s="155">
        <f>J503</f>
        <v>14.9</v>
      </c>
    </row>
    <row r="504" spans="1:11" s="98" customFormat="1" ht="15.75">
      <c r="A504" s="92" t="s">
        <v>234</v>
      </c>
      <c r="B504" s="94" t="s">
        <v>370</v>
      </c>
      <c r="C504" s="94" t="s">
        <v>215</v>
      </c>
      <c r="D504" s="94" t="s">
        <v>210</v>
      </c>
      <c r="E504" s="95"/>
      <c r="F504" s="95"/>
      <c r="G504" s="130"/>
      <c r="H504" s="130">
        <f aca="true" t="shared" si="70" ref="H504:K508">H505</f>
        <v>1623.77</v>
      </c>
      <c r="I504" s="130">
        <f t="shared" si="70"/>
        <v>0</v>
      </c>
      <c r="J504" s="130">
        <f t="shared" si="70"/>
        <v>0</v>
      </c>
      <c r="K504" s="154">
        <f t="shared" si="70"/>
        <v>1623.77</v>
      </c>
    </row>
    <row r="505" spans="1:11" s="61" customFormat="1" ht="19.5" customHeight="1">
      <c r="A505" s="10" t="s">
        <v>383</v>
      </c>
      <c r="B505" s="34" t="s">
        <v>370</v>
      </c>
      <c r="C505" s="34" t="s">
        <v>215</v>
      </c>
      <c r="D505" s="34" t="s">
        <v>210</v>
      </c>
      <c r="E505" s="9" t="s">
        <v>384</v>
      </c>
      <c r="F505" s="9"/>
      <c r="G505" s="70"/>
      <c r="H505" s="70">
        <f t="shared" si="70"/>
        <v>1623.77</v>
      </c>
      <c r="I505" s="70">
        <f t="shared" si="70"/>
        <v>0</v>
      </c>
      <c r="J505" s="70">
        <f t="shared" si="70"/>
        <v>0</v>
      </c>
      <c r="K505" s="157">
        <f t="shared" si="70"/>
        <v>1623.77</v>
      </c>
    </row>
    <row r="506" spans="1:11" s="61" customFormat="1" ht="15.75">
      <c r="A506" s="10" t="s">
        <v>113</v>
      </c>
      <c r="B506" s="34" t="s">
        <v>370</v>
      </c>
      <c r="C506" s="34" t="s">
        <v>215</v>
      </c>
      <c r="D506" s="34" t="s">
        <v>210</v>
      </c>
      <c r="E506" s="22" t="s">
        <v>229</v>
      </c>
      <c r="F506" s="9"/>
      <c r="G506" s="70"/>
      <c r="H506" s="70">
        <f t="shared" si="70"/>
        <v>1623.77</v>
      </c>
      <c r="I506" s="70">
        <f t="shared" si="70"/>
        <v>0</v>
      </c>
      <c r="J506" s="70">
        <f t="shared" si="70"/>
        <v>0</v>
      </c>
      <c r="K506" s="157">
        <f t="shared" si="70"/>
        <v>1623.77</v>
      </c>
    </row>
    <row r="507" spans="1:11" s="62" customFormat="1" ht="47.25">
      <c r="A507" s="14" t="s">
        <v>111</v>
      </c>
      <c r="B507" s="35" t="s">
        <v>370</v>
      </c>
      <c r="C507" s="35" t="s">
        <v>215</v>
      </c>
      <c r="D507" s="35" t="s">
        <v>210</v>
      </c>
      <c r="E507" s="15" t="s">
        <v>235</v>
      </c>
      <c r="F507" s="15"/>
      <c r="G507" s="68"/>
      <c r="H507" s="68">
        <f t="shared" si="70"/>
        <v>1623.77</v>
      </c>
      <c r="I507" s="68">
        <f t="shared" si="70"/>
        <v>0</v>
      </c>
      <c r="J507" s="68">
        <f t="shared" si="70"/>
        <v>0</v>
      </c>
      <c r="K507" s="152">
        <f t="shared" si="70"/>
        <v>1623.77</v>
      </c>
    </row>
    <row r="508" spans="1:11" s="2" customFormat="1" ht="36" customHeight="1">
      <c r="A508" s="3" t="s">
        <v>112</v>
      </c>
      <c r="B508" s="36" t="s">
        <v>370</v>
      </c>
      <c r="C508" s="36" t="s">
        <v>215</v>
      </c>
      <c r="D508" s="36" t="s">
        <v>210</v>
      </c>
      <c r="E508" s="4" t="s">
        <v>236</v>
      </c>
      <c r="F508" s="4"/>
      <c r="G508" s="69"/>
      <c r="H508" s="69">
        <f t="shared" si="70"/>
        <v>1623.77</v>
      </c>
      <c r="I508" s="69">
        <f t="shared" si="70"/>
        <v>0</v>
      </c>
      <c r="J508" s="69">
        <f t="shared" si="70"/>
        <v>0</v>
      </c>
      <c r="K508" s="153">
        <f t="shared" si="70"/>
        <v>1623.77</v>
      </c>
    </row>
    <row r="509" spans="1:11" s="2" customFormat="1" ht="31.5">
      <c r="A509" s="3" t="s">
        <v>15</v>
      </c>
      <c r="B509" s="36" t="s">
        <v>370</v>
      </c>
      <c r="C509" s="36" t="s">
        <v>215</v>
      </c>
      <c r="D509" s="36" t="s">
        <v>210</v>
      </c>
      <c r="E509" s="4" t="s">
        <v>236</v>
      </c>
      <c r="F509" s="4" t="s">
        <v>16</v>
      </c>
      <c r="G509" s="69"/>
      <c r="H509" s="69">
        <v>1623.77</v>
      </c>
      <c r="I509" s="69"/>
      <c r="J509" s="69"/>
      <c r="K509" s="155">
        <f>H509+J509</f>
        <v>1623.77</v>
      </c>
    </row>
    <row r="510" spans="1:13" s="2" customFormat="1" ht="19.5">
      <c r="A510" s="119" t="s">
        <v>389</v>
      </c>
      <c r="B510" s="120"/>
      <c r="C510" s="120"/>
      <c r="D510" s="121"/>
      <c r="E510" s="122"/>
      <c r="F510" s="122"/>
      <c r="G510" s="123">
        <f>G13+G42+G309+G336+G379+G448+G480+G494</f>
        <v>1117854.849</v>
      </c>
      <c r="H510" s="123">
        <f>H13+H42+H309+H336+H379+H448+H480+H494</f>
        <v>0</v>
      </c>
      <c r="I510" s="123">
        <f>I13+I42+I309+I336+I379+I448+I480+I494</f>
        <v>253668.541</v>
      </c>
      <c r="J510" s="123">
        <f>J13+J42+J309+J336+J379+J448+J480+J494</f>
        <v>68763.1</v>
      </c>
      <c r="K510" s="174">
        <f>K13+K42+K309+K336+K379+K448+K480+K494</f>
        <v>1440286.4899999998</v>
      </c>
      <c r="M510" s="143">
        <f>G510+H510+I510+J510</f>
        <v>1440286.49</v>
      </c>
    </row>
  </sheetData>
  <sheetProtection/>
  <mergeCells count="17">
    <mergeCell ref="A4:K4"/>
    <mergeCell ref="A3:K3"/>
    <mergeCell ref="C1:K1"/>
    <mergeCell ref="A9:K9"/>
    <mergeCell ref="D11:D12"/>
    <mergeCell ref="C11:C12"/>
    <mergeCell ref="B11:B12"/>
    <mergeCell ref="A11:A12"/>
    <mergeCell ref="E11:E12"/>
    <mergeCell ref="F11:F12"/>
    <mergeCell ref="A5:K5"/>
    <mergeCell ref="F10:G10"/>
    <mergeCell ref="J11:J12"/>
    <mergeCell ref="H11:H12"/>
    <mergeCell ref="I11:I12"/>
    <mergeCell ref="C7:K7"/>
    <mergeCell ref="E6:K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2019-06-24T14:17:29Z</cp:lastPrinted>
  <dcterms:created xsi:type="dcterms:W3CDTF">1996-10-08T23:32:33Z</dcterms:created>
  <dcterms:modified xsi:type="dcterms:W3CDTF">2019-06-24T14:17:47Z</dcterms:modified>
  <cp:category/>
  <cp:version/>
  <cp:contentType/>
  <cp:contentStatus/>
</cp:coreProperties>
</file>